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ab90badd8a8760/Documents/"/>
    </mc:Choice>
  </mc:AlternateContent>
  <xr:revisionPtr revIDLastSave="370" documentId="8_{82E5590F-E97F-475A-89C0-AC99C51167B5}" xr6:coauthVersionLast="47" xr6:coauthVersionMax="47" xr10:uidLastSave="{43694FE5-4457-4C4C-8235-92BE4B2516F3}"/>
  <bookViews>
    <workbookView xWindow="-120" yWindow="-120" windowWidth="38640" windowHeight="21240" activeTab="8" xr2:uid="{00000000-000D-0000-FFFF-FFFF00000000}"/>
  </bookViews>
  <sheets>
    <sheet name="شروط المحفظة" sheetId="1" r:id="rId1"/>
    <sheet name="تقرير تأسيس المحفظة" sheetId="2" r:id="rId2"/>
    <sheet name="تقارير مقارنة الأداء" sheetId="3" r:id="rId3"/>
    <sheet name="تقرير الأسبوع الأول" sheetId="4" r:id="rId4"/>
    <sheet name="تقرير الأسبوع الثاني" sheetId="5" r:id="rId5"/>
    <sheet name="تقرير الأسبوع الثالث" sheetId="6" r:id="rId6"/>
    <sheet name="تقريرالأسبوع الرابع " sheetId="7" r:id="rId7"/>
    <sheet name="تنببيهات" sheetId="8" r:id="rId8"/>
    <sheet name="ملخص المحفظة" sheetId="9" r:id="rId9"/>
    <sheet name="جميع صور المحفظة" sheetId="10" r:id="rId10"/>
    <sheet name="العوائق التي أعترضت الطالب (ـة)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9" l="1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B36" i="9"/>
  <c r="D36" i="9" s="1"/>
  <c r="A36" i="9"/>
  <c r="B35" i="9"/>
  <c r="D35" i="9" s="1"/>
  <c r="A35" i="9"/>
  <c r="B34" i="9"/>
  <c r="D34" i="9" s="1"/>
  <c r="A34" i="9"/>
  <c r="B33" i="9"/>
  <c r="D33" i="9" s="1"/>
  <c r="A33" i="9"/>
  <c r="B32" i="9"/>
  <c r="D32" i="9" s="1"/>
  <c r="A32" i="9"/>
  <c r="B31" i="9"/>
  <c r="D31" i="9" s="1"/>
  <c r="A31" i="9"/>
  <c r="B30" i="9"/>
  <c r="D30" i="9" s="1"/>
  <c r="A30" i="9"/>
  <c r="B29" i="9"/>
  <c r="D29" i="9" s="1"/>
  <c r="A29" i="9"/>
  <c r="D28" i="9"/>
  <c r="B28" i="9"/>
  <c r="A28" i="9"/>
  <c r="B27" i="9"/>
  <c r="D27" i="9" s="1"/>
  <c r="A27" i="9"/>
  <c r="B26" i="9"/>
  <c r="D26" i="9" s="1"/>
  <c r="A26" i="9"/>
  <c r="O8" i="9"/>
  <c r="J38" i="7" l="1"/>
  <c r="J19" i="5"/>
  <c r="J18" i="5"/>
  <c r="B18" i="4"/>
  <c r="O1" i="4" s="1"/>
  <c r="D5" i="9" l="1"/>
  <c r="I18" i="4"/>
  <c r="I18" i="5" s="1"/>
  <c r="I18" i="6" s="1"/>
  <c r="I35" i="7" s="1"/>
  <c r="I8" i="9" s="1"/>
  <c r="AD42" i="10"/>
  <c r="AF42" i="10" s="1"/>
  <c r="AD41" i="10"/>
  <c r="AF41" i="10" s="1"/>
  <c r="AD40" i="10"/>
  <c r="AF40" i="10" s="1"/>
  <c r="AD39" i="10"/>
  <c r="AF39" i="10" s="1"/>
  <c r="AD38" i="10"/>
  <c r="AF38" i="10" s="1"/>
  <c r="AD37" i="10"/>
  <c r="AF37" i="10" s="1"/>
  <c r="AD36" i="10"/>
  <c r="AF36" i="10" s="1"/>
  <c r="AD35" i="10"/>
  <c r="AF35" i="10" s="1"/>
  <c r="AD34" i="10"/>
  <c r="AF34" i="10" s="1"/>
  <c r="AD33" i="10"/>
  <c r="AF33" i="10" s="1"/>
  <c r="AD32" i="10"/>
  <c r="AF32" i="10" s="1"/>
  <c r="AD31" i="10"/>
  <c r="AF31" i="10" s="1"/>
  <c r="AD30" i="10"/>
  <c r="AF30" i="10" s="1"/>
  <c r="AD29" i="10"/>
  <c r="AF29" i="10" s="1"/>
  <c r="AD28" i="10"/>
  <c r="AF28" i="10" s="1"/>
  <c r="AD27" i="10"/>
  <c r="AF27" i="10" s="1"/>
  <c r="AD26" i="10"/>
  <c r="AF26" i="10" s="1"/>
  <c r="AD25" i="10"/>
  <c r="AF25" i="10" s="1"/>
  <c r="AD24" i="10"/>
  <c r="AF24" i="10" s="1"/>
  <c r="AD23" i="10"/>
  <c r="AF23" i="10" s="1"/>
  <c r="AD22" i="10"/>
  <c r="AF22" i="10" s="1"/>
  <c r="AD21" i="10"/>
  <c r="AF21" i="10" s="1"/>
  <c r="AD20" i="10"/>
  <c r="AF20" i="10" s="1"/>
  <c r="AD19" i="10"/>
  <c r="AF19" i="10" s="1"/>
  <c r="AD18" i="10"/>
  <c r="AF18" i="10" s="1"/>
  <c r="AD17" i="10"/>
  <c r="AF17" i="10" s="1"/>
  <c r="AD16" i="10"/>
  <c r="AF16" i="10" s="1"/>
  <c r="AD15" i="10"/>
  <c r="AF15" i="10" s="1"/>
  <c r="AD14" i="10"/>
  <c r="AF14" i="10" s="1"/>
  <c r="AD13" i="10"/>
  <c r="AF13" i="10" s="1"/>
  <c r="AD12" i="10"/>
  <c r="AF12" i="10" s="1"/>
  <c r="AD11" i="10"/>
  <c r="AF11" i="10" s="1"/>
  <c r="AD10" i="10"/>
  <c r="AF10" i="10" s="1"/>
  <c r="AD9" i="10"/>
  <c r="AF9" i="10" s="1"/>
  <c r="AD8" i="10"/>
  <c r="AF8" i="10" s="1"/>
  <c r="AD7" i="10"/>
  <c r="AF7" i="10" s="1"/>
  <c r="AD6" i="10"/>
  <c r="AF6" i="10" s="1"/>
  <c r="AD5" i="10"/>
  <c r="AF5" i="10" s="1"/>
  <c r="AD4" i="10"/>
  <c r="AF4" i="10" s="1"/>
  <c r="J47" i="9"/>
  <c r="C47" i="9"/>
  <c r="D46" i="9"/>
  <c r="D45" i="9"/>
  <c r="D44" i="9"/>
  <c r="D43" i="9"/>
  <c r="D42" i="9"/>
  <c r="D41" i="9"/>
  <c r="D40" i="9"/>
  <c r="D39" i="9"/>
  <c r="D38" i="9"/>
  <c r="D37" i="9"/>
  <c r="K11" i="9"/>
  <c r="J11" i="9"/>
  <c r="C11" i="9"/>
  <c r="D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L38" i="7"/>
  <c r="K37" i="7"/>
  <c r="K10" i="9" s="1"/>
  <c r="J37" i="7"/>
  <c r="C37" i="7"/>
  <c r="D38" i="7" s="1"/>
  <c r="E38" i="7" s="1"/>
  <c r="D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L20" i="6"/>
  <c r="K19" i="6"/>
  <c r="J19" i="6"/>
  <c r="J36" i="7" s="1"/>
  <c r="J9" i="9" s="1"/>
  <c r="C19" i="6"/>
  <c r="C36" i="7" s="1"/>
  <c r="D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L19" i="5"/>
  <c r="K18" i="5"/>
  <c r="K18" i="6" s="1"/>
  <c r="J18" i="6"/>
  <c r="J35" i="7" s="1"/>
  <c r="J8" i="9" s="1"/>
  <c r="C18" i="5"/>
  <c r="E15" i="5"/>
  <c r="E15" i="6" s="1"/>
  <c r="E32" i="7" s="1"/>
  <c r="E5" i="9" s="1"/>
  <c r="A15" i="5"/>
  <c r="A15" i="6" s="1"/>
  <c r="A32" i="7" s="1"/>
  <c r="D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L18" i="4"/>
  <c r="M18" i="4" s="1"/>
  <c r="D18" i="4"/>
  <c r="D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L37" i="7" l="1"/>
  <c r="M38" i="7" s="1"/>
  <c r="O38" i="7" s="1"/>
  <c r="D47" i="9"/>
  <c r="E18" i="4"/>
  <c r="O18" i="4"/>
  <c r="B37" i="4"/>
  <c r="B18" i="5"/>
  <c r="B18" i="6" s="1"/>
  <c r="B35" i="7" s="1"/>
  <c r="B8" i="9" s="1"/>
  <c r="B19" i="4"/>
  <c r="B19" i="5" s="1"/>
  <c r="B44" i="5" s="1"/>
  <c r="E181" i="7"/>
  <c r="L11" i="9"/>
  <c r="E178" i="2"/>
  <c r="E157" i="4"/>
  <c r="E164" i="6"/>
  <c r="K47" i="9"/>
  <c r="E164" i="5"/>
  <c r="D18" i="5"/>
  <c r="E18" i="5" s="1"/>
  <c r="L19" i="6"/>
  <c r="M20" i="6" s="1"/>
  <c r="D19" i="5"/>
  <c r="E19" i="5" s="1"/>
  <c r="D20" i="6"/>
  <c r="E20" i="6" s="1"/>
  <c r="C18" i="6"/>
  <c r="D18" i="6" s="1"/>
  <c r="E18" i="6" s="1"/>
  <c r="C9" i="9"/>
  <c r="L18" i="6"/>
  <c r="M18" i="6" s="1"/>
  <c r="K35" i="7"/>
  <c r="N18" i="4"/>
  <c r="L18" i="5"/>
  <c r="C10" i="9"/>
  <c r="D37" i="7"/>
  <c r="E37" i="7" s="1"/>
  <c r="K36" i="7"/>
  <c r="J10" i="9"/>
  <c r="L10" i="9" s="1"/>
  <c r="O18" i="6" l="1"/>
  <c r="B37" i="5"/>
  <c r="O20" i="6"/>
  <c r="M19" i="6"/>
  <c r="N19" i="6" s="1"/>
  <c r="O1" i="5"/>
  <c r="I19" i="4"/>
  <c r="I19" i="5" s="1"/>
  <c r="I19" i="6" s="1"/>
  <c r="I36" i="7" s="1"/>
  <c r="I9" i="9" s="1"/>
  <c r="B19" i="6"/>
  <c r="B36" i="7" s="1"/>
  <c r="B9" i="9" s="1"/>
  <c r="B20" i="4"/>
  <c r="B21" i="4" s="1"/>
  <c r="C35" i="7"/>
  <c r="D36" i="7" s="1"/>
  <c r="E36" i="7" s="1"/>
  <c r="D19" i="6"/>
  <c r="E19" i="6" s="1"/>
  <c r="L36" i="7"/>
  <c r="K9" i="9"/>
  <c r="L9" i="9" s="1"/>
  <c r="D10" i="9"/>
  <c r="E10" i="9" s="1"/>
  <c r="L35" i="7"/>
  <c r="M35" i="7" s="1"/>
  <c r="K8" i="9"/>
  <c r="L8" i="9" s="1"/>
  <c r="M8" i="9" s="1"/>
  <c r="M18" i="5"/>
  <c r="O18" i="5" s="1"/>
  <c r="M19" i="5"/>
  <c r="O19" i="5" s="1"/>
  <c r="N18" i="6"/>
  <c r="D11" i="9"/>
  <c r="E11" i="9" s="1"/>
  <c r="N38" i="7"/>
  <c r="N20" i="6"/>
  <c r="M11" i="9"/>
  <c r="O11" i="9" s="1"/>
  <c r="B20" i="5" l="1"/>
  <c r="B20" i="6" s="1"/>
  <c r="B44" i="6" s="1"/>
  <c r="I21" i="4"/>
  <c r="I21" i="5" s="1"/>
  <c r="I21" i="6" s="1"/>
  <c r="I38" i="7" s="1"/>
  <c r="I11" i="9" s="1"/>
  <c r="O19" i="6"/>
  <c r="C8" i="9"/>
  <c r="D8" i="9" s="1"/>
  <c r="D9" i="9"/>
  <c r="E9" i="9" s="1"/>
  <c r="I20" i="4"/>
  <c r="I20" i="5" s="1"/>
  <c r="I20" i="6" s="1"/>
  <c r="I37" i="7" s="1"/>
  <c r="I10" i="9" s="1"/>
  <c r="B37" i="6"/>
  <c r="D35" i="7"/>
  <c r="E35" i="7" s="1"/>
  <c r="M9" i="9"/>
  <c r="K18" i="9" s="1"/>
  <c r="K19" i="9" s="1"/>
  <c r="N8" i="9"/>
  <c r="M36" i="7"/>
  <c r="O36" i="7" s="1"/>
  <c r="M37" i="7"/>
  <c r="O37" i="7" s="1"/>
  <c r="N19" i="5"/>
  <c r="N35" i="7"/>
  <c r="M10" i="9"/>
  <c r="O10" i="9" s="1"/>
  <c r="N18" i="5"/>
  <c r="N11" i="9"/>
  <c r="E8" i="9" l="1"/>
  <c r="D16" i="9" s="1"/>
  <c r="D17" i="9" s="1"/>
  <c r="D18" i="9"/>
  <c r="D19" i="9" s="1"/>
  <c r="D14" i="9"/>
  <c r="D15" i="9" s="1"/>
  <c r="O1" i="6"/>
  <c r="B37" i="7"/>
  <c r="B54" i="7" s="1"/>
  <c r="B21" i="5"/>
  <c r="B21" i="6" s="1"/>
  <c r="B38" i="7" s="1"/>
  <c r="B11" i="9" s="1"/>
  <c r="K14" i="9"/>
  <c r="K15" i="9" s="1"/>
  <c r="O9" i="9"/>
  <c r="O35" i="7"/>
  <c r="N9" i="9"/>
  <c r="K16" i="9" s="1"/>
  <c r="K17" i="9" s="1"/>
  <c r="K20" i="9" s="1"/>
  <c r="N36" i="7"/>
  <c r="N37" i="7"/>
  <c r="N10" i="9"/>
  <c r="D20" i="9" l="1"/>
  <c r="B10" i="9"/>
  <c r="B61" i="7"/>
  <c r="O1" i="7"/>
  <c r="O2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4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إدخل التاريخ
مثال 
20/03/2024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D178" authorId="0" shapeId="0" xr:uid="{00000000-0006-0000-0100-000001000000}">
      <text>
        <r>
          <rPr>
            <b/>
            <sz val="11"/>
            <color rgb="FF000000"/>
            <rFont val="Tahoma"/>
            <family val="2"/>
          </rPr>
          <t>اجمالي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عدد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الشركات</t>
        </r>
        <r>
          <rPr>
            <b/>
            <sz val="11"/>
            <color rgb="FF000000"/>
            <rFont val="Tahoma"/>
            <family val="2"/>
          </rPr>
          <t xml:space="preserve"> (</t>
        </r>
        <r>
          <rPr>
            <b/>
            <sz val="11"/>
            <color rgb="FF000000"/>
            <rFont val="Tahoma"/>
            <family val="2"/>
          </rPr>
          <t>بين</t>
        </r>
        <r>
          <rPr>
            <b/>
            <sz val="11"/>
            <color rgb="FF000000"/>
            <rFont val="Tahoma"/>
            <family val="2"/>
          </rPr>
          <t xml:space="preserve"> 10 </t>
        </r>
        <r>
          <rPr>
            <b/>
            <sz val="11"/>
            <color rgb="FF000000"/>
            <rFont val="Tahoma"/>
            <family val="2"/>
          </rPr>
          <t>و</t>
        </r>
        <r>
          <rPr>
            <b/>
            <sz val="11"/>
            <color rgb="FF000000"/>
            <rFont val="Tahoma"/>
            <family val="2"/>
          </rPr>
          <t xml:space="preserve"> 19)</t>
        </r>
      </text>
    </comment>
    <comment ref="E178" authorId="0" shapeId="0" xr:uid="{00000000-0006-0000-0100-000002000000}">
      <text>
        <r>
          <rPr>
            <b/>
            <sz val="10.5"/>
            <color rgb="FF000000"/>
            <rFont val="Tahoma"/>
            <family val="2"/>
          </rPr>
          <t>اجمالي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عدد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القطاعات</t>
        </r>
        <r>
          <rPr>
            <b/>
            <sz val="10.5"/>
            <color rgb="FF000000"/>
            <rFont val="Tahoma"/>
            <family val="2"/>
          </rPr>
          <t xml:space="preserve"> (</t>
        </r>
        <r>
          <rPr>
            <b/>
            <sz val="10.5"/>
            <color rgb="FF000000"/>
            <rFont val="Tahoma"/>
            <family val="2"/>
          </rPr>
          <t>لا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يقل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عن</t>
        </r>
        <r>
          <rPr>
            <b/>
            <sz val="10.5"/>
            <color rgb="FF000000"/>
            <rFont val="Tahoma"/>
            <family val="2"/>
          </rPr>
          <t xml:space="preserve">  5 </t>
        </r>
        <r>
          <rPr>
            <b/>
            <sz val="10.5"/>
            <color rgb="FF000000"/>
            <rFont val="Tahoma"/>
            <family val="2"/>
          </rPr>
          <t>قطاعات</t>
        </r>
        <r>
          <rPr>
            <b/>
            <sz val="10.5"/>
            <color rgb="FF000000"/>
            <rFont val="Tahoma"/>
            <family val="2"/>
          </rPr>
          <t>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D157" authorId="0" shapeId="0" xr:uid="{00000000-0006-0000-0300-000001000000}">
      <text>
        <r>
          <rPr>
            <b/>
            <sz val="11"/>
            <color rgb="FF000000"/>
            <rFont val="Tahoma"/>
            <family val="2"/>
          </rPr>
          <t>اجمالي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عدد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الشركات</t>
        </r>
        <r>
          <rPr>
            <b/>
            <sz val="11"/>
            <color rgb="FF000000"/>
            <rFont val="Tahoma"/>
            <family val="2"/>
          </rPr>
          <t xml:space="preserve"> (</t>
        </r>
        <r>
          <rPr>
            <b/>
            <sz val="11"/>
            <color rgb="FF000000"/>
            <rFont val="Tahoma"/>
            <family val="2"/>
          </rPr>
          <t>بين</t>
        </r>
        <r>
          <rPr>
            <b/>
            <sz val="11"/>
            <color rgb="FF000000"/>
            <rFont val="Tahoma"/>
            <family val="2"/>
          </rPr>
          <t xml:space="preserve"> 10 </t>
        </r>
        <r>
          <rPr>
            <b/>
            <sz val="11"/>
            <color rgb="FF000000"/>
            <rFont val="Tahoma"/>
            <family val="2"/>
          </rPr>
          <t>و</t>
        </r>
        <r>
          <rPr>
            <b/>
            <sz val="11"/>
            <color rgb="FF000000"/>
            <rFont val="Tahoma"/>
            <family val="2"/>
          </rPr>
          <t xml:space="preserve"> 19)</t>
        </r>
      </text>
    </comment>
    <comment ref="E157" authorId="0" shapeId="0" xr:uid="{00000000-0006-0000-0300-000002000000}">
      <text>
        <r>
          <rPr>
            <b/>
            <sz val="10.5"/>
            <color rgb="FF000000"/>
            <rFont val="Tahoma"/>
            <family val="2"/>
          </rPr>
          <t>اجمالي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عدد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القطاعات</t>
        </r>
        <r>
          <rPr>
            <b/>
            <sz val="10.5"/>
            <color rgb="FF000000"/>
            <rFont val="Tahoma"/>
            <family val="2"/>
          </rPr>
          <t xml:space="preserve"> (</t>
        </r>
        <r>
          <rPr>
            <b/>
            <sz val="10.5"/>
            <color rgb="FF000000"/>
            <rFont val="Tahoma"/>
            <family val="2"/>
          </rPr>
          <t>لا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يقل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عن</t>
        </r>
        <r>
          <rPr>
            <b/>
            <sz val="10.5"/>
            <color rgb="FF000000"/>
            <rFont val="Tahoma"/>
            <family val="2"/>
          </rPr>
          <t xml:space="preserve">  5 </t>
        </r>
        <r>
          <rPr>
            <b/>
            <sz val="10.5"/>
            <color rgb="FF000000"/>
            <rFont val="Tahoma"/>
            <family val="2"/>
          </rPr>
          <t>قطاعات</t>
        </r>
        <r>
          <rPr>
            <b/>
            <sz val="10.5"/>
            <color rgb="FF000000"/>
            <rFont val="Tahoma"/>
            <family val="2"/>
          </rPr>
          <t>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D164" authorId="0" shapeId="0" xr:uid="{00000000-0006-0000-0400-000001000000}">
      <text>
        <r>
          <rPr>
            <b/>
            <sz val="11"/>
            <color rgb="FF000000"/>
            <rFont val="Tahoma"/>
            <family val="2"/>
          </rPr>
          <t>اجمالي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عدد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الشركات</t>
        </r>
        <r>
          <rPr>
            <b/>
            <sz val="11"/>
            <color rgb="FF000000"/>
            <rFont val="Tahoma"/>
            <family val="2"/>
          </rPr>
          <t xml:space="preserve"> (</t>
        </r>
        <r>
          <rPr>
            <b/>
            <sz val="11"/>
            <color rgb="FF000000"/>
            <rFont val="Tahoma"/>
            <family val="2"/>
          </rPr>
          <t>بين</t>
        </r>
        <r>
          <rPr>
            <b/>
            <sz val="11"/>
            <color rgb="FF000000"/>
            <rFont val="Tahoma"/>
            <family val="2"/>
          </rPr>
          <t xml:space="preserve"> 10 </t>
        </r>
        <r>
          <rPr>
            <b/>
            <sz val="11"/>
            <color rgb="FF000000"/>
            <rFont val="Tahoma"/>
            <family val="2"/>
          </rPr>
          <t>و</t>
        </r>
        <r>
          <rPr>
            <b/>
            <sz val="11"/>
            <color rgb="FF000000"/>
            <rFont val="Tahoma"/>
            <family val="2"/>
          </rPr>
          <t xml:space="preserve"> 19)</t>
        </r>
      </text>
    </comment>
    <comment ref="E164" authorId="0" shapeId="0" xr:uid="{00000000-0006-0000-0400-000002000000}">
      <text>
        <r>
          <rPr>
            <b/>
            <sz val="10.5"/>
            <color rgb="FF000000"/>
            <rFont val="Tahoma"/>
            <family val="2"/>
          </rPr>
          <t>اجمالي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عدد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القطاعات</t>
        </r>
        <r>
          <rPr>
            <b/>
            <sz val="10.5"/>
            <color rgb="FF000000"/>
            <rFont val="Tahoma"/>
            <family val="2"/>
          </rPr>
          <t xml:space="preserve"> (</t>
        </r>
        <r>
          <rPr>
            <b/>
            <sz val="10.5"/>
            <color rgb="FF000000"/>
            <rFont val="Tahoma"/>
            <family val="2"/>
          </rPr>
          <t>لا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يقل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عن</t>
        </r>
        <r>
          <rPr>
            <b/>
            <sz val="10.5"/>
            <color rgb="FF000000"/>
            <rFont val="Tahoma"/>
            <family val="2"/>
          </rPr>
          <t xml:space="preserve">  5 </t>
        </r>
        <r>
          <rPr>
            <b/>
            <sz val="10.5"/>
            <color rgb="FF000000"/>
            <rFont val="Tahoma"/>
            <family val="2"/>
          </rPr>
          <t>قطاعات</t>
        </r>
        <r>
          <rPr>
            <b/>
            <sz val="10.5"/>
            <color rgb="FF000000"/>
            <rFont val="Tahoma"/>
            <family val="2"/>
          </rPr>
          <t>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D164" authorId="0" shapeId="0" xr:uid="{00000000-0006-0000-0500-000001000000}">
      <text>
        <r>
          <rPr>
            <b/>
            <sz val="11"/>
            <color rgb="FF000000"/>
            <rFont val="Tahoma"/>
            <family val="2"/>
          </rPr>
          <t>اجمالي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عدد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الشركات</t>
        </r>
        <r>
          <rPr>
            <b/>
            <sz val="11"/>
            <color rgb="FF000000"/>
            <rFont val="Tahoma"/>
            <family val="2"/>
          </rPr>
          <t xml:space="preserve"> (</t>
        </r>
        <r>
          <rPr>
            <b/>
            <sz val="11"/>
            <color rgb="FF000000"/>
            <rFont val="Tahoma"/>
            <family val="2"/>
          </rPr>
          <t>بين</t>
        </r>
        <r>
          <rPr>
            <b/>
            <sz val="11"/>
            <color rgb="FF000000"/>
            <rFont val="Tahoma"/>
            <family val="2"/>
          </rPr>
          <t xml:space="preserve"> 10 </t>
        </r>
        <r>
          <rPr>
            <b/>
            <sz val="11"/>
            <color rgb="FF000000"/>
            <rFont val="Tahoma"/>
            <family val="2"/>
          </rPr>
          <t>و</t>
        </r>
        <r>
          <rPr>
            <b/>
            <sz val="11"/>
            <color rgb="FF000000"/>
            <rFont val="Tahoma"/>
            <family val="2"/>
          </rPr>
          <t xml:space="preserve"> 19)</t>
        </r>
      </text>
    </comment>
    <comment ref="E164" authorId="0" shapeId="0" xr:uid="{00000000-0006-0000-0500-000002000000}">
      <text>
        <r>
          <rPr>
            <b/>
            <sz val="10.5"/>
            <color rgb="FF000000"/>
            <rFont val="Tahoma"/>
            <family val="2"/>
          </rPr>
          <t>اجمالي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عدد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القطاعات</t>
        </r>
        <r>
          <rPr>
            <b/>
            <sz val="10.5"/>
            <color rgb="FF000000"/>
            <rFont val="Tahoma"/>
            <family val="2"/>
          </rPr>
          <t xml:space="preserve"> (</t>
        </r>
        <r>
          <rPr>
            <b/>
            <sz val="10.5"/>
            <color rgb="FF000000"/>
            <rFont val="Tahoma"/>
            <family val="2"/>
          </rPr>
          <t>لا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يقل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عن</t>
        </r>
        <r>
          <rPr>
            <b/>
            <sz val="10.5"/>
            <color rgb="FF000000"/>
            <rFont val="Tahoma"/>
            <family val="2"/>
          </rPr>
          <t xml:space="preserve">  5 </t>
        </r>
        <r>
          <rPr>
            <b/>
            <sz val="10.5"/>
            <color rgb="FF000000"/>
            <rFont val="Tahoma"/>
            <family val="2"/>
          </rPr>
          <t>قطاعات</t>
        </r>
        <r>
          <rPr>
            <b/>
            <sz val="10.5"/>
            <color rgb="FF000000"/>
            <rFont val="Tahoma"/>
            <family val="2"/>
          </rPr>
          <t>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D181" authorId="0" shapeId="0" xr:uid="{00000000-0006-0000-0600-000001000000}">
      <text>
        <r>
          <rPr>
            <b/>
            <sz val="11"/>
            <color rgb="FF000000"/>
            <rFont val="Tahoma"/>
            <family val="2"/>
          </rPr>
          <t>اجمالي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عدد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الشركات</t>
        </r>
        <r>
          <rPr>
            <b/>
            <sz val="11"/>
            <color rgb="FF000000"/>
            <rFont val="Tahoma"/>
            <family val="2"/>
          </rPr>
          <t xml:space="preserve"> (</t>
        </r>
        <r>
          <rPr>
            <b/>
            <sz val="11"/>
            <color rgb="FF000000"/>
            <rFont val="Tahoma"/>
            <family val="2"/>
          </rPr>
          <t>بين</t>
        </r>
        <r>
          <rPr>
            <b/>
            <sz val="11"/>
            <color rgb="FF000000"/>
            <rFont val="Tahoma"/>
            <family val="2"/>
          </rPr>
          <t xml:space="preserve"> 10 </t>
        </r>
        <r>
          <rPr>
            <b/>
            <sz val="11"/>
            <color rgb="FF000000"/>
            <rFont val="Tahoma"/>
            <family val="2"/>
          </rPr>
          <t>و</t>
        </r>
        <r>
          <rPr>
            <b/>
            <sz val="11"/>
            <color rgb="FF000000"/>
            <rFont val="Tahoma"/>
            <family val="2"/>
          </rPr>
          <t xml:space="preserve"> 19)</t>
        </r>
      </text>
    </comment>
    <comment ref="E181" authorId="0" shapeId="0" xr:uid="{00000000-0006-0000-0600-000002000000}">
      <text>
        <r>
          <rPr>
            <b/>
            <sz val="10.5"/>
            <color rgb="FF000000"/>
            <rFont val="Tahoma"/>
            <family val="2"/>
          </rPr>
          <t>اجمالي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عدد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القطاعات</t>
        </r>
        <r>
          <rPr>
            <b/>
            <sz val="10.5"/>
            <color rgb="FF000000"/>
            <rFont val="Tahoma"/>
            <family val="2"/>
          </rPr>
          <t xml:space="preserve"> (</t>
        </r>
        <r>
          <rPr>
            <b/>
            <sz val="10.5"/>
            <color rgb="FF000000"/>
            <rFont val="Tahoma"/>
            <family val="2"/>
          </rPr>
          <t>لا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يقل</t>
        </r>
        <r>
          <rPr>
            <b/>
            <sz val="10.5"/>
            <color rgb="FF000000"/>
            <rFont val="Tahoma"/>
            <family val="2"/>
          </rPr>
          <t xml:space="preserve"> </t>
        </r>
        <r>
          <rPr>
            <b/>
            <sz val="10.5"/>
            <color rgb="FF000000"/>
            <rFont val="Tahoma"/>
            <family val="2"/>
          </rPr>
          <t>عن</t>
        </r>
        <r>
          <rPr>
            <b/>
            <sz val="10.5"/>
            <color rgb="FF000000"/>
            <rFont val="Tahoma"/>
            <family val="2"/>
          </rPr>
          <t xml:space="preserve">  5 </t>
        </r>
        <r>
          <rPr>
            <b/>
            <sz val="10.5"/>
            <color rgb="FF000000"/>
            <rFont val="Tahoma"/>
            <family val="2"/>
          </rPr>
          <t>قطاعات</t>
        </r>
        <r>
          <rPr>
            <b/>
            <sz val="10.5"/>
            <color rgb="FF000000"/>
            <rFont val="Tahoma"/>
            <family val="2"/>
          </rPr>
          <t>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E25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بالاعتماد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على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قائمة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البلاد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المالية</t>
        </r>
      </text>
    </comment>
    <comment ref="C4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إدخل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فقط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وزن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الرصيد</t>
        </r>
        <r>
          <rPr>
            <b/>
            <sz val="9"/>
            <color rgb="FF000000"/>
            <rFont val="Tahoma"/>
            <family val="2"/>
          </rPr>
          <t xml:space="preserve">
</t>
        </r>
      </text>
    </comment>
    <comment ref="C47" authorId="0" shapeId="0" xr:uid="{00000000-0006-0000-0800-000003000000}">
      <text>
        <r>
          <rPr>
            <b/>
            <sz val="9"/>
            <color rgb="FF000000"/>
            <rFont val="Tahoma"/>
            <family val="2"/>
          </rPr>
          <t>تأكد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أنك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تحصل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على</t>
        </r>
        <r>
          <rPr>
            <b/>
            <sz val="9"/>
            <color rgb="FF000000"/>
            <rFont val="Tahoma"/>
            <family val="2"/>
          </rPr>
          <t xml:space="preserve"> 100% 
</t>
        </r>
        <r>
          <rPr>
            <b/>
            <sz val="9"/>
            <color rgb="FF000000"/>
            <rFont val="Tahoma"/>
            <family val="2"/>
          </rPr>
          <t>استخدم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الأوزان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مثل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ماهي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موجودة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بمحفظتك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بموقع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جلف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بيس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ولا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تنسى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وزن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النقدية</t>
        </r>
      </text>
    </comment>
    <comment ref="D47" authorId="0" shapeId="0" xr:uid="{00000000-0006-0000-0800-000004000000}">
      <text>
        <r>
          <rPr>
            <b/>
            <sz val="9"/>
            <color rgb="FF000000"/>
            <rFont val="Tahoma"/>
            <family val="2"/>
          </rPr>
          <t>معامل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بيتا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المحفظة</t>
        </r>
        <r>
          <rPr>
            <b/>
            <sz val="9"/>
            <color rgb="FF000000"/>
            <rFont val="Tahoma"/>
            <family val="2"/>
          </rPr>
          <t xml:space="preserve"> :</t>
        </r>
        <r>
          <rPr>
            <b/>
            <sz val="9"/>
            <color rgb="FF000000"/>
            <rFont val="Calibri"/>
            <family val="2"/>
          </rPr>
          <t>β</t>
        </r>
        <r>
          <rPr>
            <b/>
            <sz val="8"/>
            <color rgb="FF000000"/>
            <rFont val="Tahoma"/>
            <family val="2"/>
          </rPr>
          <t>p</t>
        </r>
      </text>
    </comment>
    <comment ref="J47" authorId="0" shapeId="0" xr:uid="{00000000-0006-0000-0800-000005000000}">
      <text>
        <r>
          <rPr>
            <b/>
            <sz val="11"/>
            <color rgb="FF000000"/>
            <rFont val="Tahoma"/>
            <family val="2"/>
          </rPr>
          <t>اجمالي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عدد</t>
        </r>
        <r>
          <rPr>
            <b/>
            <sz val="11"/>
            <color rgb="FF000000"/>
            <rFont val="Tahoma"/>
            <family val="2"/>
          </rPr>
          <t xml:space="preserve"> </t>
        </r>
        <r>
          <rPr>
            <b/>
            <sz val="11"/>
            <color rgb="FF000000"/>
            <rFont val="Tahoma"/>
            <family val="2"/>
          </rPr>
          <t>الشركات</t>
        </r>
      </text>
    </comment>
    <comment ref="K47" authorId="0" shapeId="0" xr:uid="{00000000-0006-0000-0800-000006000000}">
      <text>
        <r>
          <rPr>
            <b/>
            <sz val="9"/>
            <color rgb="FF000000"/>
            <rFont val="Tahoma"/>
            <family val="2"/>
          </rPr>
          <t>اجمالي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عدد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القطاعات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7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</future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<sst xmlns="http://schemas.openxmlformats.org/spreadsheetml/2006/main" count="1234" uniqueCount="471">
  <si>
    <t>عند تأسيس المحفظة وعند اجراء صفقات تعديل المحفظة  يتوجب الإلتزام بالشروط التالية:</t>
  </si>
  <si>
    <t>تواريخ تسليم تقارير المحفظة:</t>
  </si>
  <si>
    <t>تقرير تأسيس المحفظة:</t>
  </si>
  <si>
    <t>تقرير  الأسبوع الأول:</t>
  </si>
  <si>
    <t>تقرير  الأسبوع الثاني:</t>
  </si>
  <si>
    <t>تقرير  الأسبوع الثالث:</t>
  </si>
  <si>
    <t>تقرير  الأسبوع الرابع:</t>
  </si>
  <si>
    <r>
      <t xml:space="preserve">– لا تقل عن 300 ولا تزيد عن 500 كلمة، كما يتوجب تنويع مصادر جمع المعلومات وذكر الروابط </t>
    </r>
    <r>
      <rPr>
        <sz val="14"/>
        <color rgb="FFFF0000"/>
        <rFont val="Calibri (Body)"/>
      </rPr>
      <t>بما لا يقل عن 3 مصادر مختلفة</t>
    </r>
    <r>
      <rPr>
        <sz val="14"/>
        <color theme="1"/>
        <rFont val="Arial"/>
        <family val="2"/>
        <scheme val="minor"/>
      </rPr>
      <t>-</t>
    </r>
  </si>
  <si>
    <t>https://www.saudiexchange.sa/Resources/VirtualTrading/VirtualTrading_ar.html</t>
  </si>
  <si>
    <t>المعايير التي يمكن استخدامها لاختيار الأسهم:</t>
  </si>
  <si>
    <t xml:space="preserve">تتوفر عديد من المعلومات من المواقع التالية: </t>
  </si>
  <si>
    <t>https://www.argaam.com/ar/monitors/ratios-summary/company-growth-summary/quarter/3</t>
  </si>
  <si>
    <t>https://www.argaam.com/ar/monitors/ratios-summary/marketcap/3</t>
  </si>
  <si>
    <t>( يرجى الإطلاع على المرفق الخاص بتحليل معايير الشركات )</t>
  </si>
  <si>
    <t>أبرز المعايير التي يمكن الإعتماد عليها لاختيار الشركات:</t>
  </si>
  <si>
    <t>القيمة الدفترية</t>
  </si>
  <si>
    <t>مضاعف القيمة الدفترية (القيمة السوقية/ القيمة الدفترية)</t>
  </si>
  <si>
    <t>العائد على حقوق المساهمين</t>
  </si>
  <si>
    <t>مكرر الأرباح (السعر للعائد)</t>
  </si>
  <si>
    <t>القيمة السوقية/ الايرادات</t>
  </si>
  <si>
    <r>
      <t xml:space="preserve">نمو (الأرباح، الإيرادات، الأصول، القيمة الدفترية) - </t>
    </r>
    <r>
      <rPr>
        <b/>
        <u/>
        <sz val="14"/>
        <color rgb="FFFF0000"/>
        <rFont val="Arial"/>
        <family val="2"/>
        <scheme val="minor"/>
      </rPr>
      <t>لا يمكن إعتماد أكثر من مؤشر للنمو عند اختيار شركات المحفظة</t>
    </r>
    <r>
      <rPr>
        <b/>
        <sz val="14"/>
        <color rgb="FF0070C0"/>
        <rFont val="Arial"/>
        <family val="2"/>
        <scheme val="minor"/>
      </rPr>
      <t xml:space="preserve"> – </t>
    </r>
  </si>
  <si>
    <t>اختيار الشركات</t>
  </si>
  <si>
    <r>
      <t xml:space="preserve">تقديم جدول يلخص كل المعايير للشركات التي تم اختيارها على أن المعايير </t>
    </r>
    <r>
      <rPr>
        <b/>
        <sz val="14"/>
        <color rgb="FFFF0000"/>
        <rFont val="Arial"/>
        <family val="2"/>
        <scheme val="minor"/>
      </rPr>
      <t>لا تقل عن 6 بالإضافة للمعيار الشرعي</t>
    </r>
  </si>
  <si>
    <t>يتم إدخال الرمز الخاص بالشركة في تداول.</t>
  </si>
  <si>
    <t>اسم الشركة</t>
  </si>
  <si>
    <t>رمز الشركة في تداول</t>
  </si>
  <si>
    <t>المعيار 1: القيمة الدفترية</t>
  </si>
  <si>
    <t>معيار 2 : مكرر الأرباح</t>
  </si>
  <si>
    <t>معيار 3: .....</t>
  </si>
  <si>
    <t>معيار 4: .....</t>
  </si>
  <si>
    <t>معيار 5</t>
  </si>
  <si>
    <t>معيار 6</t>
  </si>
  <si>
    <t>المعيار الشرعي</t>
  </si>
  <si>
    <t>1. سابك</t>
  </si>
  <si>
    <t>مباحة</t>
  </si>
  <si>
    <t>2. جرير</t>
  </si>
  <si>
    <r>
      <t>ملاحظة:</t>
    </r>
    <r>
      <rPr>
        <sz val="12"/>
        <color rgb="FFFF0000"/>
        <rFont val="Arial"/>
        <family val="2"/>
        <scheme val="minor"/>
      </rPr>
      <t xml:space="preserve"> </t>
    </r>
    <r>
      <rPr>
        <sz val="12"/>
        <color rgb="FF0070C0"/>
        <rFont val="Arial"/>
        <family val="2"/>
        <scheme val="minor"/>
      </rPr>
      <t xml:space="preserve">يجب أن يبين الجدول </t>
    </r>
    <r>
      <rPr>
        <u/>
        <sz val="12"/>
        <color rgb="FFFF0000"/>
        <rFont val="Arial"/>
        <family val="2"/>
        <scheme val="minor"/>
      </rPr>
      <t>عدد شركات لا تقل عن 10</t>
    </r>
    <r>
      <rPr>
        <sz val="12"/>
        <color rgb="FFFF0000"/>
        <rFont val="Arial"/>
        <family val="2"/>
        <scheme val="minor"/>
      </rPr>
      <t xml:space="preserve"> </t>
    </r>
    <r>
      <rPr>
        <sz val="12"/>
        <color rgb="FF0070C0"/>
        <rFont val="Arial"/>
        <family val="2"/>
        <scheme val="minor"/>
      </rPr>
      <t>وبه جميع الأرقام المتعلقة بالمعايير.</t>
    </r>
  </si>
  <si>
    <r>
      <t xml:space="preserve">: تعني </t>
    </r>
    <r>
      <rPr>
        <sz val="12"/>
        <color rgb="FFFF0000"/>
        <rFont val="Arial"/>
        <family val="2"/>
        <scheme val="minor"/>
      </rPr>
      <t>محرمة</t>
    </r>
    <r>
      <rPr>
        <sz val="12"/>
        <color theme="1"/>
        <rFont val="Arial"/>
        <family val="2"/>
        <scheme val="minor"/>
      </rPr>
      <t xml:space="preserve"> </t>
    </r>
    <r>
      <rPr>
        <sz val="12"/>
        <color rgb="FF00B0F0"/>
        <rFont val="Arial"/>
        <family val="2"/>
        <scheme val="minor"/>
      </rPr>
      <t>(لا يجوز الاستثمار فيها)</t>
    </r>
  </si>
  <si>
    <r>
      <t>✔</t>
    </r>
    <r>
      <rPr>
        <sz val="12"/>
        <color theme="1"/>
        <rFont val="Arial"/>
        <family val="2"/>
        <scheme val="minor"/>
      </rPr>
      <t>: تعني مباحة (</t>
    </r>
    <r>
      <rPr>
        <sz val="12"/>
        <color rgb="FFFF0000"/>
        <rFont val="Arial"/>
        <family val="2"/>
        <scheme val="minor"/>
      </rPr>
      <t>نقية أو مختلطة)</t>
    </r>
  </si>
  <si>
    <t>بالنسبة للشركات التي تم إدراجها مؤخرا في السوق المالية السعودية بالإمكان البحث عن الفتوى الشرعية الخاصة بها وإدراجها ضمن شركات المحفظة في حالة تصنيفها موافقة مع الشريعة.</t>
  </si>
  <si>
    <r>
      <rPr>
        <b/>
        <sz val="12"/>
        <color rgb="FFFF0000"/>
        <rFont val="Arial"/>
        <family val="2"/>
        <scheme val="minor"/>
      </rPr>
      <t xml:space="preserve">توقيت اجراء الصفقات على موقع تداول: </t>
    </r>
    <r>
      <rPr>
        <sz val="12"/>
        <color theme="1"/>
        <rFont val="Arial"/>
        <family val="2"/>
        <scheme val="minor"/>
      </rPr>
      <t xml:space="preserve">من </t>
    </r>
    <r>
      <rPr>
        <b/>
        <sz val="12"/>
        <color rgb="FF0070C0"/>
        <rFont val="Arial"/>
        <family val="2"/>
        <scheme val="minor"/>
      </rPr>
      <t>الأحد إلى الخميس</t>
    </r>
    <r>
      <rPr>
        <sz val="12"/>
        <color theme="1"/>
        <rFont val="Arial"/>
        <family val="2"/>
        <scheme val="minor"/>
      </rPr>
      <t xml:space="preserve"> من الساعة 10 صباحا إلى الساعة 2 و50 دق مساء، وذلك تجنبا لإغلاق السوق دون تنفيذ الصفقات المطلوبة.</t>
    </r>
  </si>
  <si>
    <t xml:space="preserve">طريقة التقاط الصور: </t>
  </si>
  <si>
    <t>يمكن تصوير الشاشة باستخدام زر PrtScn الذي نجده في لوحة المفاتيح</t>
  </si>
  <si>
    <t xml:space="preserve">في أجهزة ويندوز يتم استخدام الاختصار ” Win+PrtScn ” أي علامة الويندوز + زر PrtScn الموجود في أعلى الكيبورد. </t>
  </si>
  <si>
    <t>أما بالنسبة للصورة التي تم التقاطها، فإنه سيتم حفظها على جهازك في هذا المسار ” C:\Users\Eragon\Pictures\Screenshots ” لكن مع العلم أن Eragon هو اسم الجهاز الخاص بك ” اسم المُستخدم “.</t>
  </si>
  <si>
    <t xml:space="preserve">في أجهزة ماك يجب أولاً التأكد من الشاشة و من وضوح الصورة التي تود أخذ لقطة لها. ثم اضغط على Command+Shift+4. </t>
  </si>
  <si>
    <t>بعد ذلك يتحول مؤشر السهم الخاص بك سوف يتحول إلى عنصر يشبه إشارة + و يمكنك انقر فوق واسحبه لتسليط الضوء على المنطقة التي تريد التقاط صورة ومن ثم  يمكنك تحرير الماوس الخاص بك، و سيتم حفظ الصورة تلقائياً على سطح المكتب أو في Pictures.</t>
  </si>
  <si>
    <t>يمكن بعد ذلك نسخ الصورة ولصقها في ملف الاكسل.</t>
  </si>
  <si>
    <t>الصور التي يجب إرفاقها في ملف الإكسل اسبوعيا:</t>
  </si>
  <si>
    <r>
      <t>-</t>
    </r>
    <r>
      <rPr>
        <b/>
        <sz val="7"/>
        <color rgb="FF0070C0"/>
        <rFont val="Times New Roman"/>
        <family val="1"/>
      </rPr>
      <t xml:space="preserve">       </t>
    </r>
    <r>
      <rPr>
        <b/>
        <u/>
        <sz val="14"/>
        <color rgb="FF7030A0"/>
        <rFont val="Arial"/>
        <family val="2"/>
      </rPr>
      <t>من الضروري أن يتم تصغير الشاشة حتى تظهر كل متطلبات المحفظة (تأكد من أن صورة محفظتك متطابقة مع النموذج)</t>
    </r>
  </si>
  <si>
    <r>
      <t>1-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Arial"/>
        <family val="2"/>
      </rPr>
      <t>قائمة الأوامر</t>
    </r>
  </si>
  <si>
    <r>
      <t>2-</t>
    </r>
    <r>
      <rPr>
        <b/>
        <sz val="7"/>
        <color theme="1"/>
        <rFont val="Times New Roman"/>
        <family val="1"/>
      </rPr>
      <t xml:space="preserve">    </t>
    </r>
    <r>
      <rPr>
        <b/>
        <sz val="14"/>
        <color theme="1"/>
        <rFont val="Arial"/>
        <family val="2"/>
      </rPr>
      <t>ملخص الحساب</t>
    </r>
  </si>
  <si>
    <r>
      <t>3-</t>
    </r>
    <r>
      <rPr>
        <b/>
        <sz val="7"/>
        <color theme="1"/>
        <rFont val="Times New Roman"/>
        <family val="1"/>
      </rPr>
      <t xml:space="preserve">   </t>
    </r>
    <r>
      <rPr>
        <b/>
        <sz val="14"/>
        <color theme="1"/>
        <rFont val="Arial"/>
        <family val="2"/>
      </rPr>
      <t>صورة المحفظة (يجب تصغير الشاشة حتى تظهر المحفظة بالكامل)</t>
    </r>
  </si>
  <si>
    <r>
      <t>4-</t>
    </r>
    <r>
      <rPr>
        <b/>
        <sz val="7"/>
        <color rgb="FF000000"/>
        <rFont val="Times New Roman"/>
        <family val="1"/>
      </rPr>
      <t xml:space="preserve">   </t>
    </r>
    <r>
      <rPr>
        <b/>
        <sz val="14"/>
        <color rgb="FF000000"/>
        <rFont val="Times New Roman"/>
        <family val="1"/>
      </rPr>
      <t>أداء المحفظة</t>
    </r>
  </si>
  <si>
    <t>ملاحظة:</t>
  </si>
  <si>
    <t>شروط الإستثمار:</t>
  </si>
  <si>
    <t>* الرصيد المتبقي لا يزيد عن 5,000 ريال أي نسبة 5% من رأس المال المستثمر (100,000 ريال)</t>
  </si>
  <si>
    <t>* عدد الشركات لاتقل عن 10 ولا تزيد عن 19</t>
  </si>
  <si>
    <r>
      <t>-</t>
    </r>
    <r>
      <rPr>
        <b/>
        <sz val="7"/>
        <color rgb="FF0070C0"/>
        <rFont val="Times New Roman"/>
        <family val="1"/>
      </rPr>
      <t xml:space="preserve">       </t>
    </r>
    <r>
      <rPr>
        <b/>
        <u/>
        <sz val="14"/>
        <color rgb="FF7030A0"/>
        <rFont val="Arial"/>
        <family val="2"/>
      </rPr>
      <t>تأكد من أن عدد شركات المحفظة لا تقل عن 10 شركات عند نهاية كل يوم.</t>
    </r>
  </si>
  <si>
    <t>* الأوزان لا تقل عن  5% (5000) ولا تزيد عن  15 % (15000) للشركة الواحدة عند الشراء من رأس مال المستثمر (100,000 ريال).</t>
  </si>
  <si>
    <t>* احترام الجانب الشرعي :يسمح فقط الاستثمار في الشركات المباحة (نقية ومختلطة)</t>
  </si>
  <si>
    <t>ملاحظة: لا يسمح بالاستثمار في الشركات المحرمة</t>
  </si>
  <si>
    <r>
      <t>* مع التأكيد أن ارسال التقارير الأسبوعية (</t>
    </r>
    <r>
      <rPr>
        <b/>
        <u/>
        <sz val="14"/>
        <color rgb="FFFF0000"/>
        <rFont val="Arial"/>
        <family val="2"/>
        <scheme val="minor"/>
      </rPr>
      <t>اجمالي 5 تقارير:</t>
    </r>
    <r>
      <rPr>
        <b/>
        <sz val="14"/>
        <color rgb="FF000000"/>
        <rFont val="Arial"/>
        <family val="2"/>
        <scheme val="minor"/>
      </rPr>
      <t xml:space="preserve"> تقرير تأسيس المحفظة + 4 تقارير في نهاية كل أسبوع) في </t>
    </r>
    <r>
      <rPr>
        <b/>
        <u/>
        <sz val="14"/>
        <color rgb="FFFF0000"/>
        <rFont val="Arial"/>
        <family val="2"/>
        <scheme val="minor"/>
      </rPr>
      <t>الموعد ضروري جدا</t>
    </r>
    <r>
      <rPr>
        <b/>
        <sz val="14"/>
        <color rgb="FF000000"/>
        <rFont val="Arial"/>
        <family val="2"/>
        <scheme val="minor"/>
      </rPr>
      <t xml:space="preserve"> والذي حدد يوم الأحد الساعة 6 مساء بالنسبة لتقرير التأسيس </t>
    </r>
  </si>
  <si>
    <t>وفي تمام الساعة الواحدة ظهرا يوم السبت بالنسبة لبقية التقارير الأسبوعية وعدم ارسالهم في التوقيت المحدد يعني خصم 3  درجات لكل تقرير لم يرسل.</t>
  </si>
  <si>
    <t>* جميع التقارير يجب أن تكون في نفس ملف الاكسل.</t>
  </si>
  <si>
    <t>الحد الأقصى المسموح به للاستثمار في كل قطاع (يرجى إدخال إسم الشركة في الجدول)</t>
  </si>
  <si>
    <t>رمز تداول</t>
  </si>
  <si>
    <t>عدد الشركات 14 أو أقل</t>
  </si>
  <si>
    <t>عدد الشركات أكثر من 14</t>
  </si>
  <si>
    <t xml:space="preserve">رمز واسم شركات المحفظة </t>
  </si>
  <si>
    <t>الطاقة</t>
  </si>
  <si>
    <r>
      <t xml:space="preserve">-        </t>
    </r>
    <r>
      <rPr>
        <b/>
        <sz val="14"/>
        <color rgb="FFFF0000"/>
        <rFont val="Arial"/>
        <family val="2"/>
        <scheme val="minor"/>
      </rPr>
      <t>أرامكو</t>
    </r>
  </si>
  <si>
    <t>المواد الأساسية</t>
  </si>
  <si>
    <t>-        سابك</t>
  </si>
  <si>
    <t>(لا تزيد عن 2 في شركات الاسمنت أو 2 في شركات في بتروكيمياويات)</t>
  </si>
  <si>
    <t>(لا تزيد عن 3 في شركات الاسمنت أو 3 في شركات في بتروكيمياويات)</t>
  </si>
  <si>
    <t>-        إسمنت القصيم</t>
  </si>
  <si>
    <t>السلع الرأسمالية</t>
  </si>
  <si>
    <t>-         </t>
  </si>
  <si>
    <t>الخدمات التجارية والمهنية</t>
  </si>
  <si>
    <t>النقل</t>
  </si>
  <si>
    <t>السلع طويلة الاجل</t>
  </si>
  <si>
    <t>الخدمات الإستهلاكية</t>
  </si>
  <si>
    <t>الإعلام</t>
  </si>
  <si>
    <t>تجزئة السلع الكمالية</t>
  </si>
  <si>
    <t>تجزئة الأغذية</t>
  </si>
  <si>
    <t>إنتاج الأغذية</t>
  </si>
  <si>
    <t>الرعاية الصحية</t>
  </si>
  <si>
    <t>الادوية</t>
  </si>
  <si>
    <t>البنوك و المصارف</t>
  </si>
  <si>
    <t>الإستثمار والتمويل</t>
  </si>
  <si>
    <t>التأمين</t>
  </si>
  <si>
    <t>الاتصالات</t>
  </si>
  <si>
    <t>المرافق العامة</t>
  </si>
  <si>
    <t xml:space="preserve">الصناديق العقارية المتداولة </t>
  </si>
  <si>
    <t>لا يسمح</t>
  </si>
  <si>
    <t>إدارة وتطوير العقارات</t>
  </si>
  <si>
    <t>التطبيقات وخدمات التقنية</t>
  </si>
  <si>
    <t>عدد شركات المحفظة (لا تقل عن 10 شركات)</t>
  </si>
  <si>
    <t xml:space="preserve">بيانات محفظة الطالب (ـة): </t>
  </si>
  <si>
    <r>
      <t xml:space="preserve">المقدمة: </t>
    </r>
    <r>
      <rPr>
        <sz val="18"/>
        <color rgb="FFFF0000"/>
        <rFont val="Calibri (Body)"/>
      </rPr>
      <t>(من 300 إلى 500 كلمة/ يمكن التحكم في حجم مربع النص)</t>
    </r>
  </si>
  <si>
    <r>
      <t>الشركات التي تم اختيارها و المعايير التي اعتمدت في تأسيس المحفظة</t>
    </r>
    <r>
      <rPr>
        <sz val="18"/>
        <color rgb="FFFF0000"/>
        <rFont val="Calibri (Body)"/>
      </rPr>
      <t xml:space="preserve"> (يمكن إضافة صفوف إضافية لإدراج شركات في الجدول) </t>
    </r>
    <r>
      <rPr>
        <sz val="18"/>
        <color theme="1"/>
        <rFont val="Arial"/>
        <family val="2"/>
        <scheme val="minor"/>
      </rPr>
      <t>:</t>
    </r>
  </si>
  <si>
    <t xml:space="preserve">المعيار الشرعي </t>
  </si>
  <si>
    <t>جدول معايير نمو (يتم تعبئته فقط إذا كانت الشركة شركة نمو)</t>
  </si>
  <si>
    <t>نمو في الأرباح</t>
  </si>
  <si>
    <t>نمو في الإيرادات</t>
  </si>
  <si>
    <t>نمو في الأصول</t>
  </si>
  <si>
    <t>نمو في القمة الدفترية</t>
  </si>
  <si>
    <t>الشركة 1</t>
  </si>
  <si>
    <t>الشركة 2</t>
  </si>
  <si>
    <t>الشركة 3</t>
  </si>
  <si>
    <t>الشركة 4</t>
  </si>
  <si>
    <t>الشركة 5</t>
  </si>
  <si>
    <t>الشركة 6</t>
  </si>
  <si>
    <t>الشركة 7</t>
  </si>
  <si>
    <t>الشركة 8</t>
  </si>
  <si>
    <t>الشركة 9</t>
  </si>
  <si>
    <t>الشركة 10</t>
  </si>
  <si>
    <t>الشركة 11</t>
  </si>
  <si>
    <t>الشركة 12</t>
  </si>
  <si>
    <t>الشركة 13</t>
  </si>
  <si>
    <t>الشركة 14</t>
  </si>
  <si>
    <t>الشركة 15</t>
  </si>
  <si>
    <t>الشركة 16</t>
  </si>
  <si>
    <t>الشركة 17</t>
  </si>
  <si>
    <t>الشركة 18</t>
  </si>
  <si>
    <t>الشركة 19</t>
  </si>
  <si>
    <t xml:space="preserve">قائمة الأوامر </t>
  </si>
  <si>
    <t>الصق الصورة هنا</t>
  </si>
  <si>
    <t xml:space="preserve">ملخص الحساب </t>
  </si>
  <si>
    <t xml:space="preserve">صورة المحفظة </t>
  </si>
  <si>
    <t>أداء المحفظة</t>
  </si>
  <si>
    <r>
      <t>توزيع الشركات حسب القطاعات</t>
    </r>
    <r>
      <rPr>
        <sz val="18"/>
        <color rgb="FFFF0000"/>
        <rFont val="Calibri (Body)"/>
      </rPr>
      <t xml:space="preserve"> (يتم تعبئة الأعمدة التي باللون البرتقالي)</t>
    </r>
    <r>
      <rPr>
        <sz val="18"/>
        <color theme="1"/>
        <rFont val="Arial"/>
        <family val="2"/>
        <scheme val="minor"/>
      </rPr>
      <t xml:space="preserve">: </t>
    </r>
  </si>
  <si>
    <t>عدد شركات المحفظة النهائية حسب القطاعات</t>
  </si>
  <si>
    <t>عدد الشركات المسموح به في كل قطاع</t>
  </si>
  <si>
    <t>الشركات التي تم الإستثمار فيها</t>
  </si>
  <si>
    <t>القطاع</t>
  </si>
  <si>
    <t>عدد الشركات</t>
  </si>
  <si>
    <t>القطاعات</t>
  </si>
  <si>
    <t>اسم الشركة 1</t>
  </si>
  <si>
    <t>اسم الشركة 2</t>
  </si>
  <si>
    <t>اسم الشركة 3</t>
  </si>
  <si>
    <t>اسم الشركة 4</t>
  </si>
  <si>
    <t>الإعلام والترفيه</t>
  </si>
  <si>
    <r>
      <t xml:space="preserve">جدول التوزيعات </t>
    </r>
    <r>
      <rPr>
        <sz val="18"/>
        <color rgb="FFFF0000"/>
        <rFont val="Calibri (Body)"/>
      </rPr>
      <t>(يتم تعبئة الأعمدة التي باللون البرتقالي)</t>
    </r>
    <r>
      <rPr>
        <sz val="18"/>
        <color theme="1"/>
        <rFont val="Arial"/>
        <family val="2"/>
        <scheme val="minor"/>
      </rPr>
      <t xml:space="preserve">: </t>
    </r>
  </si>
  <si>
    <t>الشركات</t>
  </si>
  <si>
    <t>تاريخ الاستحقاق</t>
  </si>
  <si>
    <t xml:space="preserve">صورة للشركات من تطبيق أرقام: </t>
  </si>
  <si>
    <t xml:space="preserve">جدول المتطلبات: </t>
  </si>
  <si>
    <r>
      <t>متطلبات التقرير:</t>
    </r>
    <r>
      <rPr>
        <b/>
        <sz val="20"/>
        <color rgb="FF0070C0"/>
        <rFont val="Times New Roman"/>
        <family val="1"/>
      </rPr>
      <t xml:space="preserve"> </t>
    </r>
  </si>
  <si>
    <r>
      <t xml:space="preserve">قبل ارسال تقرير تأسيس المحفظة </t>
    </r>
    <r>
      <rPr>
        <b/>
        <sz val="14"/>
        <color rgb="FFFF0000"/>
        <rFont val="Times New Roman"/>
        <family val="1"/>
      </rPr>
      <t>تأكد</t>
    </r>
    <r>
      <rPr>
        <b/>
        <sz val="14"/>
        <color theme="1"/>
        <rFont val="Times New Roman"/>
        <family val="1"/>
      </rPr>
      <t xml:space="preserve"> من كل العناصر التالية بوضع علامة : </t>
    </r>
  </si>
  <si>
    <t>√</t>
  </si>
  <si>
    <t>التسلسل</t>
  </si>
  <si>
    <t>العناصر التي يجب توفرها في التقرير</t>
  </si>
  <si>
    <t>ضع العلامة</t>
  </si>
  <si>
    <t>بيانات محفظة الطالب (ـة): الاسم؛ الشعبة؛ الجوال؛ البريد؛ الرقم الجامعي؛ اسم المستخدم؛ كلمة المرور....</t>
  </si>
  <si>
    <t>مقدمة تخص السوق المالية السعودية</t>
  </si>
  <si>
    <t>المعايير التي اعتمدت في تأسيس المحفظة</t>
  </si>
  <si>
    <t>قائمة الأوامر</t>
  </si>
  <si>
    <t>ملخص الحساب</t>
  </si>
  <si>
    <t>صورة المحفظة</t>
  </si>
  <si>
    <t>توزيع الشركات حسب القطاعات</t>
  </si>
  <si>
    <t>جدول التوزيعات</t>
  </si>
  <si>
    <t>صورة للشركات من تطبيق أرقام</t>
  </si>
  <si>
    <t>أسأل الله التوفيق والنجاح للجميع</t>
  </si>
  <si>
    <t>المنسق العام للمسابقة</t>
  </si>
  <si>
    <t>د. سليم المسدي</t>
  </si>
  <si>
    <r>
      <t xml:space="preserve">بعد تسليم تقرير تأسيس المحفظة يــــ/تقوم الطالب(ـة) نهاية كل أسبوع </t>
    </r>
    <r>
      <rPr>
        <sz val="18"/>
        <color rgb="FFFF0000"/>
        <rFont val="Calibri (Body)"/>
      </rPr>
      <t>(على مدار أربعة أسابيع)</t>
    </r>
    <r>
      <rPr>
        <sz val="18"/>
        <color theme="1"/>
        <rFont val="Arial"/>
        <family val="2"/>
        <scheme val="minor"/>
      </rPr>
      <t xml:space="preserve"> بمقارنة أداء محفظة الطالب(ـة) بأداء المؤشر</t>
    </r>
    <r>
      <rPr>
        <sz val="18"/>
        <color rgb="FFFF0000"/>
        <rFont val="Calibri (Body)"/>
      </rPr>
      <t xml:space="preserve"> (محفظة السوق)</t>
    </r>
    <r>
      <rPr>
        <sz val="18"/>
        <color theme="1"/>
        <rFont val="Arial"/>
        <family val="2"/>
        <scheme val="minor"/>
      </rPr>
      <t xml:space="preserve"> و تقديم أربعة تقارير ، هذه التقارير هي امتداد لتقرير تأسيس المحفظة أي أن كل التقارير في نفس ملف الإكسل و يتوجب الإلتزام بالشروط التالية:</t>
    </r>
  </si>
  <si>
    <t>حساب عائد السوق (المؤشر) جاهز ويكفي نسخه في التقرير:</t>
  </si>
  <si>
    <t>(يرجى الإنتباه التواريخ في الصورة تخص فصول ماضية)</t>
  </si>
  <si>
    <r>
      <t>تغير المؤشربالنسبة أي عائد المؤشر (</t>
    </r>
    <r>
      <rPr>
        <i/>
        <sz val="14"/>
        <color theme="1"/>
        <rFont val="Times New Roman"/>
        <family val="1"/>
      </rPr>
      <t>Return</t>
    </r>
    <r>
      <rPr>
        <sz val="14"/>
        <color theme="1"/>
        <rFont val="Arial"/>
        <family val="2"/>
        <scheme val="minor"/>
      </rPr>
      <t xml:space="preserve"> Index</t>
    </r>
    <r>
      <rPr>
        <sz val="14"/>
        <color theme="1"/>
        <rFont val="Arial"/>
        <family val="2"/>
      </rPr>
      <t xml:space="preserve">): </t>
    </r>
    <r>
      <rPr>
        <b/>
        <sz val="14"/>
        <color rgb="FFFF0000"/>
        <rFont val="Arial"/>
        <family val="2"/>
      </rPr>
      <t>2.531%</t>
    </r>
  </si>
  <si>
    <t>حساب عائد المؤشر:</t>
  </si>
  <si>
    <t>عائد السوق</t>
  </si>
  <si>
    <t>حساب عائد المحفظة (يجب إدراج صورة أداء المحفظة):</t>
  </si>
  <si>
    <r>
      <t>ملاحظة</t>
    </r>
    <r>
      <rPr>
        <b/>
        <sz val="14"/>
        <color rgb="FF0070C0"/>
        <rFont val="Arial"/>
        <family val="2"/>
      </rPr>
      <t xml:space="preserve">: قد لا يقٌوم المتصفح بتحديث تاريخ إغلاق السوق وبالتال نعتمد على إغلاق السوق بالنقاط أي يجب ان تظهر  </t>
    </r>
    <r>
      <rPr>
        <b/>
        <sz val="14"/>
        <color rgb="FFFF0000"/>
        <rFont val="Arial"/>
        <family val="2"/>
      </rPr>
      <t>9587.79</t>
    </r>
  </si>
  <si>
    <r>
      <t xml:space="preserve">قيمة المحفظة في بداية المسابقة: </t>
    </r>
    <r>
      <rPr>
        <b/>
        <sz val="14"/>
        <color rgb="FF0070C0"/>
        <rFont val="Arial"/>
        <family val="2"/>
        <scheme val="minor"/>
      </rPr>
      <t>100000</t>
    </r>
  </si>
  <si>
    <r>
      <t>قيمة المحفظة في نهاية الأسبوع الأول ( الخميس – الجمعة – السبت):</t>
    </r>
    <r>
      <rPr>
        <b/>
        <sz val="14"/>
        <color theme="1"/>
        <rFont val="Arial"/>
        <family val="2"/>
      </rPr>
      <t xml:space="preserve"> </t>
    </r>
    <r>
      <rPr>
        <b/>
        <u/>
        <sz val="14"/>
        <color rgb="FFFF0000"/>
        <rFont val="Arial"/>
        <family val="2"/>
      </rPr>
      <t>القوة الشرائية</t>
    </r>
    <r>
      <rPr>
        <b/>
        <sz val="14"/>
        <color rgb="FFFF0000"/>
        <rFont val="Arial"/>
        <family val="2"/>
      </rPr>
      <t xml:space="preserve"> + </t>
    </r>
    <r>
      <rPr>
        <b/>
        <u/>
        <sz val="14"/>
        <color rgb="FFFF0000"/>
        <rFont val="Arial"/>
        <family val="2"/>
      </rPr>
      <t>قيمة المحفظة</t>
    </r>
    <r>
      <rPr>
        <b/>
        <sz val="14"/>
        <color rgb="FFFF0000"/>
        <rFont val="Arial"/>
        <family val="2"/>
      </rPr>
      <t xml:space="preserve"> = 4,415 + 97,170 = </t>
    </r>
    <r>
      <rPr>
        <b/>
        <sz val="14"/>
        <color rgb="FFFF0000"/>
        <rFont val="Arial"/>
        <family val="2"/>
        <scheme val="minor"/>
      </rPr>
      <t>101585</t>
    </r>
    <r>
      <rPr>
        <b/>
        <sz val="14"/>
        <color rgb="FFFF0000"/>
        <rFont val="Arial"/>
        <family val="2"/>
      </rPr>
      <t xml:space="preserve"> (الأرقام متوفرة في صورة أداء المحفظة).</t>
    </r>
  </si>
  <si>
    <t>عائد المحفظة</t>
  </si>
  <si>
    <t>مقارنة الأداء:</t>
  </si>
  <si>
    <t xml:space="preserve"> يجب مقارنة أداء المحفظة بأداء السوق كالتالي (يمكن التأكد من نتائج هذه المقارنة من الجدول):  </t>
  </si>
  <si>
    <r>
      <rPr>
        <b/>
        <sz val="16"/>
        <color theme="1"/>
        <rFont val="Calibri (Body)"/>
      </rPr>
      <t>أداء المحفظة</t>
    </r>
    <r>
      <rPr>
        <b/>
        <sz val="16"/>
        <color rgb="FF00B050"/>
        <rFont val="Arial"/>
        <family val="2"/>
        <scheme val="minor"/>
      </rPr>
      <t xml:space="preserve"> 1.585%</t>
    </r>
    <r>
      <rPr>
        <b/>
        <sz val="16"/>
        <color rgb="FF0070C0"/>
        <rFont val="Arial"/>
        <family val="2"/>
        <scheme val="minor"/>
      </rPr>
      <t xml:space="preserve"> </t>
    </r>
    <r>
      <rPr>
        <b/>
        <sz val="16"/>
        <color theme="1"/>
        <rFont val="Calibri (Body)"/>
      </rPr>
      <t>أقل من أداء السوق</t>
    </r>
    <r>
      <rPr>
        <b/>
        <sz val="16"/>
        <color rgb="FF0070C0"/>
        <rFont val="Arial"/>
        <family val="2"/>
        <scheme val="minor"/>
      </rPr>
      <t xml:space="preserve"> </t>
    </r>
    <r>
      <rPr>
        <b/>
        <sz val="16"/>
        <color rgb="FF00B050"/>
        <rFont val="Arial"/>
        <family val="2"/>
        <scheme val="minor"/>
      </rPr>
      <t>2.531%</t>
    </r>
    <r>
      <rPr>
        <b/>
        <sz val="16"/>
        <color rgb="FF0070C0"/>
        <rFont val="Arial"/>
        <family val="2"/>
        <scheme val="minor"/>
      </rPr>
      <t xml:space="preserve"> </t>
    </r>
    <r>
      <rPr>
        <b/>
        <sz val="16"/>
        <color theme="1"/>
        <rFont val="Calibri (Body)"/>
      </rPr>
      <t xml:space="preserve">في هذه الحالة سيتوجب على التعديل في الأسبوع المقبل. </t>
    </r>
  </si>
  <si>
    <t>تعليمات مهمه</t>
  </si>
  <si>
    <r>
      <t xml:space="preserve">- إن كان أداء المحفظة أعلى من أداء مؤشر السوق، فإمكان الطالب (ـة) </t>
    </r>
    <r>
      <rPr>
        <b/>
        <u/>
        <sz val="16"/>
        <color rgb="FF0070C0"/>
        <rFont val="Arial"/>
        <family val="2"/>
        <scheme val="minor"/>
      </rPr>
      <t>أن يستمر على نفس تركيبة المحفظة</t>
    </r>
    <r>
      <rPr>
        <b/>
        <sz val="16"/>
        <color rgb="FF0070C0"/>
        <rFont val="Arial"/>
        <family val="2"/>
        <scheme val="minor"/>
      </rPr>
      <t xml:space="preserve"> دون القيام بصفقات بيع أو شراء (ولن يتم خصم درجات) </t>
    </r>
    <r>
      <rPr>
        <b/>
        <u/>
        <sz val="16"/>
        <color rgb="FF00B050"/>
        <rFont val="Arial"/>
        <family val="2"/>
        <scheme val="minor"/>
      </rPr>
      <t>ولكن يفضل التعديل لتحسين عائده</t>
    </r>
    <r>
      <rPr>
        <b/>
        <sz val="16"/>
        <color rgb="FF0070C0"/>
        <rFont val="Arial"/>
        <family val="2"/>
        <scheme val="minor"/>
      </rPr>
      <t>.</t>
    </r>
  </si>
  <si>
    <r>
      <t xml:space="preserve">*  </t>
    </r>
    <r>
      <rPr>
        <b/>
        <sz val="16"/>
        <color rgb="FFFF0000"/>
        <rFont val="Arial"/>
        <family val="2"/>
        <scheme val="minor"/>
      </rPr>
      <t>ملاحظة:</t>
    </r>
    <r>
      <rPr>
        <b/>
        <sz val="16"/>
        <color rgb="FF0070C0"/>
        <rFont val="Arial"/>
        <family val="2"/>
        <scheme val="minor"/>
      </rPr>
      <t xml:space="preserve"> إن كان أداء المحفظة أقل من أداء السوق </t>
    </r>
    <r>
      <rPr>
        <b/>
        <u/>
        <sz val="16"/>
        <color rgb="FFFF0000"/>
        <rFont val="Arial"/>
        <family val="2"/>
        <scheme val="minor"/>
      </rPr>
      <t>فضروري</t>
    </r>
    <r>
      <rPr>
        <b/>
        <sz val="16"/>
        <color rgb="FF0070C0"/>
        <rFont val="Arial"/>
        <family val="2"/>
        <scheme val="minor"/>
      </rPr>
      <t xml:space="preserve"> أن يأتي الطالب ببعض التغيرات في الأسبوع الموالي مثل تعديل الأوزان أو شراء في شركات جديدة مقابل الاستغناء (بيع) عن بعض الشركات. </t>
    </r>
  </si>
  <si>
    <r>
      <t xml:space="preserve">في حالة عدم تعديل المحفظة، تسجل </t>
    </r>
    <r>
      <rPr>
        <b/>
        <u/>
        <sz val="16"/>
        <color rgb="FFFF0000"/>
        <rFont val="Calibri (Body)"/>
      </rPr>
      <t>إدارة سلبية</t>
    </r>
    <r>
      <rPr>
        <b/>
        <sz val="16"/>
        <color rgb="FF0070C0"/>
        <rFont val="Arial"/>
        <family val="2"/>
        <scheme val="minor"/>
      </rPr>
      <t xml:space="preserve"> للمحفظة وتتسبب في </t>
    </r>
    <r>
      <rPr>
        <b/>
        <u/>
        <sz val="16"/>
        <color rgb="FFFF0000"/>
        <rFont val="Calibri (Body)"/>
      </rPr>
      <t xml:space="preserve">خصم  درجات </t>
    </r>
    <r>
      <rPr>
        <b/>
        <sz val="16"/>
        <color rgb="FF0070C0"/>
        <rFont val="Arial"/>
        <family val="2"/>
        <scheme val="minor"/>
      </rPr>
      <t xml:space="preserve">التقرير السبوعي (درجتين) بالإضافة الى الدرجات المخصصة للأداء (ثلاث درجات).  </t>
    </r>
  </si>
  <si>
    <r>
      <t xml:space="preserve">- في حالة </t>
    </r>
    <r>
      <rPr>
        <b/>
        <u/>
        <sz val="16"/>
        <color rgb="FFFF0000"/>
        <rFont val="Arial"/>
        <family val="2"/>
        <scheme val="minor"/>
      </rPr>
      <t>بيع أحد شركات المحفظة</t>
    </r>
    <r>
      <rPr>
        <b/>
        <sz val="16"/>
        <color rgb="FF0070C0"/>
        <rFont val="Arial"/>
        <family val="2"/>
        <scheme val="minor"/>
      </rPr>
      <t xml:space="preserve">، يتوجب على الطالب ذكر </t>
    </r>
    <r>
      <rPr>
        <b/>
        <u/>
        <sz val="16"/>
        <color rgb="FFFF0000"/>
        <rFont val="Arial"/>
        <family val="2"/>
        <scheme val="minor"/>
      </rPr>
      <t>دوافع البيع</t>
    </r>
    <r>
      <rPr>
        <b/>
        <sz val="16"/>
        <color rgb="FF0070C0"/>
        <rFont val="Arial"/>
        <family val="2"/>
        <scheme val="minor"/>
      </rPr>
      <t xml:space="preserve">، وعند تعويضها </t>
    </r>
    <r>
      <rPr>
        <b/>
        <u/>
        <sz val="16"/>
        <color rgb="FFFF0000"/>
        <rFont val="Arial"/>
        <family val="2"/>
        <scheme val="minor"/>
      </rPr>
      <t>بشركة جديدة</t>
    </r>
    <r>
      <rPr>
        <b/>
        <sz val="16"/>
        <color rgb="FF0070C0"/>
        <rFont val="Arial"/>
        <family val="2"/>
        <scheme val="minor"/>
      </rPr>
      <t xml:space="preserve"> يتوجب عليه أن يأتي بمعاييرها في </t>
    </r>
    <r>
      <rPr>
        <b/>
        <u/>
        <sz val="16"/>
        <color rgb="FFFF0000"/>
        <rFont val="Arial"/>
        <family val="2"/>
        <scheme val="minor"/>
      </rPr>
      <t>جدول منفصل</t>
    </r>
    <r>
      <rPr>
        <b/>
        <sz val="16"/>
        <color rgb="FF0070C0"/>
        <rFont val="Arial"/>
        <family val="2"/>
        <scheme val="minor"/>
      </rPr>
      <t xml:space="preserve"> عن جدول معايير الذي خصص لمعايير شركات محفظة التأسيس.</t>
    </r>
  </si>
  <si>
    <r>
      <t xml:space="preserve">- صفقات تعديل المحفظة </t>
    </r>
    <r>
      <rPr>
        <b/>
        <u/>
        <sz val="16"/>
        <color rgb="FF00B050"/>
        <rFont val="Arial"/>
        <family val="2"/>
        <scheme val="minor"/>
      </rPr>
      <t>التي يتوجب</t>
    </r>
    <r>
      <rPr>
        <b/>
        <u/>
        <sz val="16"/>
        <color rgb="FFFF0000"/>
        <rFont val="Arial"/>
        <family val="2"/>
        <scheme val="minor"/>
      </rPr>
      <t xml:space="preserve"> القيام بها في حالة كان أداء المحفظة أقل من أداء السوق</t>
    </r>
    <r>
      <rPr>
        <b/>
        <sz val="16"/>
        <color rgb="FF0070C0"/>
        <rFont val="Arial"/>
        <family val="2"/>
        <scheme val="minor"/>
      </rPr>
      <t xml:space="preserve"> </t>
    </r>
    <r>
      <rPr>
        <b/>
        <u/>
        <sz val="16"/>
        <color rgb="FF7030A0"/>
        <rFont val="Arial"/>
        <family val="2"/>
        <scheme val="minor"/>
      </rPr>
      <t>تبدأ من يوم الأحد وتنتهي يوم الثلاثاء</t>
    </r>
    <r>
      <rPr>
        <b/>
        <sz val="16"/>
        <color rgb="FF0070C0"/>
        <rFont val="Arial"/>
        <family val="2"/>
        <scheme val="minor"/>
      </rPr>
      <t xml:space="preserve">. في حين أنه يسمح بإجراء تعديلات التي تهدف </t>
    </r>
    <r>
      <rPr>
        <b/>
        <u/>
        <sz val="16"/>
        <color rgb="FF7030A0"/>
        <rFont val="Arial"/>
        <family val="2"/>
        <scheme val="minor"/>
      </rPr>
      <t>لتحسين أداء المحفظة كامل أيام الأسبوع</t>
    </r>
    <r>
      <rPr>
        <b/>
        <sz val="16"/>
        <color rgb="FF0070C0"/>
        <rFont val="Arial"/>
        <family val="2"/>
        <scheme val="minor"/>
      </rPr>
      <t>.</t>
    </r>
  </si>
  <si>
    <t>الصور:</t>
  </si>
  <si>
    <r>
      <t xml:space="preserve"> بالإضافة إلي</t>
    </r>
    <r>
      <rPr>
        <b/>
        <sz val="16"/>
        <color rgb="FF00B050"/>
        <rFont val="Calibri (Body)"/>
      </rPr>
      <t xml:space="preserve"> صورة الأداء</t>
    </r>
    <r>
      <rPr>
        <b/>
        <sz val="16"/>
        <color rgb="FF0070C0"/>
        <rFont val="Arial"/>
        <family val="2"/>
        <scheme val="minor"/>
      </rPr>
      <t xml:space="preserve"> التي تم إدراجها عند حساب عائد المحفظة، يجب إدراج الصور التالية </t>
    </r>
    <r>
      <rPr>
        <b/>
        <sz val="16"/>
        <color rgb="FF00B050"/>
        <rFont val="Calibri (Body)"/>
      </rPr>
      <t>(طريقة إلتقاط الصور تم إدراجها في شريحة "شروط المحفظة")</t>
    </r>
    <r>
      <rPr>
        <b/>
        <sz val="16"/>
        <color rgb="FF0070C0"/>
        <rFont val="Arial"/>
        <family val="2"/>
        <scheme val="minor"/>
      </rPr>
      <t xml:space="preserve">: </t>
    </r>
  </si>
  <si>
    <t xml:space="preserve"> صورة ملخص المحفظة. </t>
  </si>
  <si>
    <t xml:space="preserve"> صورة  المحفظة. </t>
  </si>
  <si>
    <r>
      <t xml:space="preserve"> صورة قائمة الأوامر </t>
    </r>
    <r>
      <rPr>
        <b/>
        <sz val="16"/>
        <color rgb="FF00B050"/>
        <rFont val="Calibri (Body)"/>
      </rPr>
      <t>(فقط في حال  تم إجراء تعديلات على المحفظة)</t>
    </r>
    <r>
      <rPr>
        <b/>
        <sz val="16"/>
        <color rgb="FF0070C0"/>
        <rFont val="Arial"/>
        <family val="2"/>
        <scheme val="minor"/>
      </rPr>
      <t xml:space="preserve">. </t>
    </r>
  </si>
  <si>
    <t>الجداول:</t>
  </si>
  <si>
    <t>يجب إدراج الصور التالية:</t>
  </si>
  <si>
    <r>
      <t xml:space="preserve"> جدول يوضح التعديلات / صفقات البيع والشراء </t>
    </r>
    <r>
      <rPr>
        <b/>
        <sz val="16"/>
        <color rgb="FF00B050"/>
        <rFont val="Calibri (Body)"/>
      </rPr>
      <t xml:space="preserve">(سواء كانت تعديلات عن طريق بيع وشراء شركات أو تعديل الأوزان) </t>
    </r>
    <r>
      <rPr>
        <b/>
        <sz val="16"/>
        <color rgb="FF0070C0"/>
        <rFont val="Calibri (Body)"/>
      </rPr>
      <t>مع ذكر دوافع البيع.</t>
    </r>
  </si>
  <si>
    <r>
      <t xml:space="preserve">جدول المعايير </t>
    </r>
    <r>
      <rPr>
        <b/>
        <sz val="16"/>
        <color rgb="FF00B050"/>
        <rFont val="Calibri (Body)"/>
      </rPr>
      <t>(فقط في حال تم شراء شركات جديدة)</t>
    </r>
  </si>
  <si>
    <t>جدول القطاعات.</t>
  </si>
  <si>
    <t>جدول التوزيعات.</t>
  </si>
  <si>
    <r>
      <t xml:space="preserve">جدول معامل البيتا </t>
    </r>
    <r>
      <rPr>
        <b/>
        <sz val="16"/>
        <color rgb="FF00B050"/>
        <rFont val="Calibri (Body)"/>
      </rPr>
      <t>(في تقارير الأسبوعين الثالث والرابع)</t>
    </r>
  </si>
  <si>
    <r>
      <rPr>
        <b/>
        <sz val="16"/>
        <color rgb="FF00B050"/>
        <rFont val="Calibri (Body)"/>
      </rPr>
      <t xml:space="preserve">أخيراً: </t>
    </r>
    <r>
      <rPr>
        <b/>
        <sz val="16"/>
        <color rgb="FF0070C0"/>
        <rFont val="Arial"/>
        <family val="2"/>
        <scheme val="minor"/>
      </rPr>
      <t>جدول متطلبات التقرير.</t>
    </r>
  </si>
  <si>
    <t>مقارنة أداء المحفظة بأداء محفظة السوق (المؤشر)</t>
  </si>
  <si>
    <t>الأسبوع الأول</t>
  </si>
  <si>
    <r>
      <t>حساب عائد السوق و عائد المحفظة</t>
    </r>
    <r>
      <rPr>
        <b/>
        <sz val="11"/>
        <color rgb="FFFF0000"/>
        <rFont val="Calibri (Body)"/>
      </rPr>
      <t xml:space="preserve"> (يتم تعبئة الخلايا التي باللون البرتقالي)</t>
    </r>
    <r>
      <rPr>
        <b/>
        <sz val="14"/>
        <color theme="1"/>
        <rFont val="Arial"/>
        <family val="2"/>
        <scheme val="minor"/>
      </rPr>
      <t>:</t>
    </r>
  </si>
  <si>
    <r>
      <t xml:space="preserve">ادخل </t>
    </r>
    <r>
      <rPr>
        <sz val="22"/>
        <color rgb="FF0070C0"/>
        <rFont val="Arial"/>
        <family val="2"/>
        <scheme val="minor"/>
      </rPr>
      <t>فقط</t>
    </r>
    <r>
      <rPr>
        <sz val="22"/>
        <rFont val="Arial"/>
        <family val="2"/>
        <charset val="178"/>
        <scheme val="minor"/>
      </rPr>
      <t xml:space="preserve"> القوة الشرائية وقيمة المحفظة لكل أسبوع.</t>
    </r>
  </si>
  <si>
    <t xml:space="preserve">أدخل قيمة المؤشر في أول يوم من تاريخ المسابقة </t>
  </si>
  <si>
    <t>قيمة المحفظة في بداية المسابقة = رأس المال</t>
  </si>
  <si>
    <t>إرفق صور أداء المحفظة</t>
  </si>
  <si>
    <t>الأسبوع</t>
  </si>
  <si>
    <t>التاريخ</t>
  </si>
  <si>
    <t>مؤشر تداول</t>
  </si>
  <si>
    <t>عائد المؤشر  الأسبوعي</t>
  </si>
  <si>
    <t>1+عائد المؤشر  الأسبوعي</t>
  </si>
  <si>
    <t>القوة الشرائية</t>
  </si>
  <si>
    <t>قيمة المحفظة</t>
  </si>
  <si>
    <t>المجموع الكلي (ريال)</t>
  </si>
  <si>
    <t>عائد المحفظة  الأسبوعي</t>
  </si>
  <si>
    <t>1+عائد المحفظة  الأسبوعي</t>
  </si>
  <si>
    <t>الإدارة النشطة للمحفظة</t>
  </si>
  <si>
    <t>الأول</t>
  </si>
  <si>
    <t>الأسبوع الثاني</t>
  </si>
  <si>
    <t>الثاني</t>
  </si>
  <si>
    <t>الثالث</t>
  </si>
  <si>
    <t>الأسبوع الثالث</t>
  </si>
  <si>
    <t>الرابع</t>
  </si>
  <si>
    <t>الأسبوع الرابع</t>
  </si>
  <si>
    <t>حساب عائد السوق (المؤشر):</t>
  </si>
  <si>
    <r>
      <t xml:space="preserve">Return Index = </t>
    </r>
    <r>
      <rPr>
        <sz val="11"/>
        <color theme="1"/>
        <rFont val="Calibri (Body)"/>
      </rPr>
      <t>(</t>
    </r>
    <r>
      <rPr>
        <sz val="11"/>
        <color rgb="FFFF0000"/>
        <rFont val="Calibri (Body)"/>
      </rPr>
      <t>XXXXX</t>
    </r>
    <r>
      <rPr>
        <sz val="11"/>
        <color theme="1"/>
        <rFont val="Arial"/>
        <family val="2"/>
        <scheme val="minor"/>
      </rPr>
      <t xml:space="preserve"> - </t>
    </r>
    <r>
      <rPr>
        <sz val="11"/>
        <color rgb="FFFF0000"/>
        <rFont val="Calibri (Body)"/>
      </rPr>
      <t>XXXXXX</t>
    </r>
    <r>
      <rPr>
        <sz val="11"/>
        <color theme="1"/>
        <rFont val="Arial"/>
        <family val="2"/>
        <scheme val="minor"/>
      </rPr>
      <t xml:space="preserve">)/ </t>
    </r>
    <r>
      <rPr>
        <sz val="11"/>
        <color rgb="FFFF0000"/>
        <rFont val="Calibri (Body)"/>
      </rPr>
      <t>XXXXXX</t>
    </r>
  </si>
  <si>
    <t>صورة أداء الإسبوع الأول</t>
  </si>
  <si>
    <t xml:space="preserve">بتاريخ  </t>
  </si>
  <si>
    <r>
      <t xml:space="preserve">بعد مقارنة عائد السوق (المؤشر) بعائد المحفظة نجد أن    </t>
    </r>
    <r>
      <rPr>
        <sz val="14"/>
        <color theme="1"/>
        <rFont val="Calibri (Body)"/>
      </rPr>
      <t>…......................</t>
    </r>
    <r>
      <rPr>
        <sz val="14"/>
        <color rgb="FF7030A0"/>
        <rFont val="Calibri (Body)"/>
      </rPr>
      <t xml:space="preserve">  في هذه الحالة </t>
    </r>
    <r>
      <rPr>
        <sz val="14"/>
        <color theme="1"/>
        <rFont val="Calibri (Body)"/>
      </rPr>
      <t xml:space="preserve"> ….......................</t>
    </r>
  </si>
  <si>
    <r>
      <t xml:space="preserve">قائمة الأوامر </t>
    </r>
    <r>
      <rPr>
        <sz val="18"/>
        <color rgb="FFFF0000"/>
        <rFont val="Calibri (Body)"/>
      </rPr>
      <t xml:space="preserve"> (فقط في حال  تم إجراء تعديلات على المحفظة). </t>
    </r>
  </si>
  <si>
    <r>
      <t xml:space="preserve"> جدول يوضح التعديلات / صفقات البيع والشراء </t>
    </r>
    <r>
      <rPr>
        <sz val="16"/>
        <color rgb="FFFF0000"/>
        <rFont val="Calibri (Body)"/>
      </rPr>
      <t>(سواء كانت تعديلات عن طريق بيع وشراء شركات أو تعديل الأوزان)</t>
    </r>
    <r>
      <rPr>
        <sz val="16"/>
        <color theme="1"/>
        <rFont val="Arial"/>
        <family val="2"/>
        <scheme val="minor"/>
      </rPr>
      <t xml:space="preserve"> مع ذكر دوافع البيع.</t>
    </r>
  </si>
  <si>
    <t xml:space="preserve">هل تم التعديل على المحفظة؟ </t>
  </si>
  <si>
    <t>الشركات التي تم التعديل عليها (يرجى تحديد طريقة التعديل+ فترة التعديل)</t>
  </si>
  <si>
    <t>دوافع ومبررات البيع</t>
  </si>
  <si>
    <t>دوافع ومبررات الشراء (إذا تم التعديل على الأوزان فقط)</t>
  </si>
  <si>
    <r>
      <t xml:space="preserve">جدول معايير الشركات التي تم شراؤها خلال الإسبوع </t>
    </r>
    <r>
      <rPr>
        <sz val="16"/>
        <color rgb="FFFF0000"/>
        <rFont val="Calibri (Body)"/>
      </rPr>
      <t xml:space="preserve"> (يمكن إضافة صفوف إضافية لإدراج شركات في الجدول) </t>
    </r>
    <r>
      <rPr>
        <sz val="16"/>
        <color theme="1"/>
        <rFont val="Arial"/>
        <family val="2"/>
        <scheme val="minor"/>
      </rPr>
      <t>:</t>
    </r>
  </si>
  <si>
    <t xml:space="preserve">حساب عائد السوق و عائد المحفظة </t>
  </si>
  <si>
    <t>مقارنة الأداء</t>
  </si>
  <si>
    <t>جدول  التعديلات / صفقات البيع والشراء</t>
  </si>
  <si>
    <t>جدول معايير الشركات التي تم شراؤها خلال الإسبوع</t>
  </si>
  <si>
    <t>صورة أداء الإسبوع الثاني</t>
  </si>
  <si>
    <t xml:space="preserve">بتاريخ </t>
  </si>
  <si>
    <t xml:space="preserve">الأسبوع الثالث </t>
  </si>
  <si>
    <t>صورة أداء الإسبوع الثالث</t>
  </si>
  <si>
    <t xml:space="preserve">معامل البيتا: </t>
  </si>
  <si>
    <t>أنواع اسهم الشركات</t>
  </si>
  <si>
    <t>ملاحظة:
-	المحفظة المتوازنة هي المحفظة التي تشمل معامل بيتا قريبة من متوسط السوق أي بيتا=1 وكذلك هجومية و أسهم دفاعية.
-	إذا كان السوق يمر بارتفاعات خلال الفترة الأخيرة فيفضل اتباع استراتيجية تكثيف الشركات الهجومية.
-	إذا كان السوق يمر بانخفاضات خلال الفترة الأخيرة فيفضل اتباع استراتيجية تكثيف الشركات الدفاعية.
-	يرجى من الطالب/ة كتابة فقرة (بالإضافة للجدول أعلاه) توضح الاستراتيجية التي ستتبعها خلال الأسبوع القادم للتحسين من أدائها.</t>
  </si>
  <si>
    <t>سهم دفاعي: معامل البيتا اكبر من صفر واقل من واحد</t>
  </si>
  <si>
    <t>سهم قريب من متوسط معامل بيتا السوق أي قريبة من واحد 
(0.98,0.99,1,1.01,1.02)</t>
  </si>
  <si>
    <t>سهم هجومي: معامل بيتا أكبر من 1</t>
  </si>
  <si>
    <t>متوسط معامل بيتا بالاعتماد على ملف حساب بيتا</t>
  </si>
  <si>
    <t>جدول معامل البيتا</t>
  </si>
  <si>
    <t xml:space="preserve">يجب على الطالب(ـة) ارفاق الأسئلة التالية </t>
  </si>
  <si>
    <r>
      <t xml:space="preserve"> هل كان هناك تأخير في ارسال تقرير التأسيس (أي تم ارساله</t>
    </r>
    <r>
      <rPr>
        <sz val="14"/>
        <color rgb="FFFF0000"/>
        <rFont val="Times New Roman"/>
        <family val="1"/>
      </rPr>
      <t xml:space="preserve"> بعد يوم الاثنين</t>
    </r>
    <r>
      <rPr>
        <sz val="14"/>
        <color rgb="FF00AFEF"/>
        <rFont val="Times New Roman"/>
        <family val="1"/>
      </rPr>
      <t>) اجب بنعم أم لا واذكر سبب ذلك</t>
    </r>
  </si>
  <si>
    <r>
      <t>هل توجد أخطاء بأوزان المحفظة أي انك اشتريت بأقل من</t>
    </r>
    <r>
      <rPr>
        <sz val="14"/>
        <color rgb="FF00AFEF"/>
        <rFont val="Arial"/>
        <family val="2"/>
        <scheme val="minor"/>
      </rPr>
      <t xml:space="preserve"> 5,000</t>
    </r>
    <r>
      <rPr>
        <sz val="14"/>
        <color rgb="FF00AFEF"/>
        <rFont val="Times New Roman"/>
        <family val="1"/>
      </rPr>
      <t xml:space="preserve">  ريال أو أكثر من</t>
    </r>
    <r>
      <rPr>
        <sz val="14"/>
        <color rgb="FF00AFEF"/>
        <rFont val="Arial"/>
        <family val="2"/>
        <scheme val="minor"/>
      </rPr>
      <t xml:space="preserve"> 15,000</t>
    </r>
    <r>
      <rPr>
        <sz val="14"/>
        <color rgb="FF00AFEF"/>
        <rFont val="Times New Roman"/>
        <family val="1"/>
      </rPr>
      <t xml:space="preserve">  ريال ولا توجد مشكلة إن أرتفعت القيمة السوقية أو إنخفضت وتسببت في تغيير الأوزان: أجب بنعم أم لا وماهي الشركات التي أشتريت فيها بأقل من</t>
    </r>
    <r>
      <rPr>
        <sz val="14"/>
        <color rgb="FF00AFEF"/>
        <rFont val="Arial"/>
        <family val="2"/>
        <scheme val="minor"/>
      </rPr>
      <t xml:space="preserve"> 5,000</t>
    </r>
    <r>
      <rPr>
        <sz val="14"/>
        <color rgb="FF00AFEF"/>
        <rFont val="Times New Roman"/>
        <family val="1"/>
      </rPr>
      <t xml:space="preserve"> ريال أو أكثر من</t>
    </r>
    <r>
      <rPr>
        <sz val="14"/>
        <color rgb="FF00AFEF"/>
        <rFont val="Arial"/>
        <family val="2"/>
        <scheme val="minor"/>
      </rPr>
      <t xml:space="preserve"> 15,000</t>
    </r>
    <r>
      <rPr>
        <sz val="14"/>
        <color rgb="FF00AFEF"/>
        <rFont val="Times New Roman"/>
        <family val="1"/>
      </rPr>
      <t xml:space="preserve"> ريال.</t>
    </r>
  </si>
  <si>
    <t>هل تم الإلتزام بالجانب الشرعي أي مع نهاية إقفال اليوم (نهاية المسابقة) هل بقيت شركة محرمة في المحفظة. أجب بنعم أو لا.</t>
  </si>
  <si>
    <r>
      <t>- هل أرسلت</t>
    </r>
    <r>
      <rPr>
        <sz val="14"/>
        <color rgb="FFFF0000"/>
        <rFont val="Arial"/>
        <family val="2"/>
        <scheme val="minor"/>
      </rPr>
      <t xml:space="preserve"> 5</t>
    </r>
    <r>
      <rPr>
        <sz val="14"/>
        <color rgb="FF00AFEF"/>
        <rFont val="Times New Roman"/>
        <family val="1"/>
      </rPr>
      <t xml:space="preserve"> تقارير (تقرير التأسيس +</t>
    </r>
    <r>
      <rPr>
        <sz val="14"/>
        <color rgb="FF00AFEF"/>
        <rFont val="Arial"/>
        <family val="2"/>
        <scheme val="minor"/>
      </rPr>
      <t xml:space="preserve"> 4</t>
    </r>
    <r>
      <rPr>
        <sz val="14"/>
        <color rgb="FF00AFEF"/>
        <rFont val="Times New Roman"/>
        <family val="1"/>
      </rPr>
      <t xml:space="preserve"> تقارير أسبوعية): أجب بنعم أم لا (في حالة لا أذكر عدد التقارير التي تم ارسالها والأسبوع الذي لم ترسل في التقرير).</t>
    </r>
  </si>
  <si>
    <r>
      <t>-</t>
    </r>
    <r>
      <rPr>
        <sz val="14"/>
        <color rgb="FFFF0000"/>
        <rFont val="Times New Roman"/>
        <family val="1"/>
      </rPr>
      <t xml:space="preserve"> هل توجب عليك تعديل المحفظة في أحد الأسابيع</t>
    </r>
    <r>
      <rPr>
        <sz val="14"/>
        <color rgb="FF00AFEF"/>
        <rFont val="Times New Roman"/>
        <family val="1"/>
      </rPr>
      <t xml:space="preserve"> (حيث كان أداء المحفظة أقل من السوق)</t>
    </r>
    <r>
      <rPr>
        <sz val="14"/>
        <color rgb="FFFF0000"/>
        <rFont val="Times New Roman"/>
        <family val="1"/>
      </rPr>
      <t xml:space="preserve"> ولم تعدل</t>
    </r>
    <r>
      <rPr>
        <sz val="14"/>
        <color rgb="FF00AFEF"/>
        <rFont val="Times New Roman"/>
        <family val="1"/>
      </rPr>
      <t>. أجب بنعم أو لا وفي حالة عدم التعديل ذكر تاريخ الأسبوع.</t>
    </r>
  </si>
  <si>
    <t>صورة أداء الإسبوع الرابع</t>
  </si>
  <si>
    <t>تعليمات</t>
  </si>
  <si>
    <t>تم تخصيص 2 درجة لتعبئة ملف إكسل</t>
  </si>
  <si>
    <r>
      <rPr>
        <b/>
        <sz val="20"/>
        <color indexed="10"/>
        <rFont val="DejaVu Sans"/>
        <family val="2"/>
      </rPr>
      <t>جدول</t>
    </r>
    <r>
      <rPr>
        <b/>
        <sz val="20"/>
        <color indexed="10"/>
        <rFont val="Calibri"/>
        <family val="2"/>
      </rPr>
      <t>: 1</t>
    </r>
  </si>
  <si>
    <t>فقط قم بإدخال القيمة الاجمالية للمحفظة في نهاية كل أسبوع = القوة الشرائية + قيمة المحفظة</t>
  </si>
  <si>
    <r>
      <t>عند ادخال الأرقام لا تكتب الفاصلة ولكن فقط النقطة أي ادخل الرقم في الحقل الأحمر المخصص كالتالي</t>
    </r>
    <r>
      <rPr>
        <b/>
        <sz val="18"/>
        <color indexed="10"/>
        <rFont val="Calibri"/>
        <family val="2"/>
      </rPr>
      <t>: 101292</t>
    </r>
  </si>
  <si>
    <r>
      <rPr>
        <b/>
        <sz val="20"/>
        <color indexed="10"/>
        <rFont val="DejaVu Sans"/>
        <family val="2"/>
      </rPr>
      <t>جدول</t>
    </r>
    <r>
      <rPr>
        <b/>
        <sz val="20"/>
        <color indexed="10"/>
        <rFont val="Calibri"/>
        <family val="2"/>
      </rPr>
      <t>: 2</t>
    </r>
  </si>
  <si>
    <r>
      <rPr>
        <b/>
        <sz val="18"/>
        <color indexed="10"/>
        <rFont val="DejaVu Sans"/>
        <family val="2"/>
      </rPr>
      <t xml:space="preserve">فقط الشركات القائمة في آخر أسبوع من المسابقة </t>
    </r>
    <r>
      <rPr>
        <b/>
        <sz val="18"/>
        <color indexed="8"/>
        <rFont val="DejaVu Sans"/>
        <family val="2"/>
      </rPr>
      <t xml:space="preserve">أي الشركات التي تم شراءها في بداية المسابقة </t>
    </r>
    <r>
      <rPr>
        <b/>
        <sz val="18"/>
        <color indexed="10"/>
        <rFont val="DejaVu Sans"/>
        <family val="2"/>
      </rPr>
      <t xml:space="preserve">ثم تم بيعها بالكامل لا تدرج في الجدول </t>
    </r>
    <r>
      <rPr>
        <b/>
        <sz val="18"/>
        <color indexed="10"/>
        <rFont val="Calibri"/>
        <family val="2"/>
      </rPr>
      <t>2</t>
    </r>
  </si>
  <si>
    <r>
      <t>بالسنبة لأوزان الاسهم</t>
    </r>
    <r>
      <rPr>
        <b/>
        <sz val="18"/>
        <color indexed="10"/>
        <rFont val="Calibri"/>
        <family val="2"/>
      </rPr>
      <t xml:space="preserve">: </t>
    </r>
    <r>
      <rPr>
        <b/>
        <sz val="18"/>
        <color indexed="10"/>
        <rFont val="DejaVu Sans"/>
        <family val="2"/>
      </rPr>
      <t>آخر عمود في المحفظة</t>
    </r>
  </si>
  <si>
    <r>
      <rPr>
        <b/>
        <sz val="18"/>
        <rFont val="DejaVu Sans"/>
        <family val="2"/>
      </rPr>
      <t xml:space="preserve">في حالة كان الوزن </t>
    </r>
    <r>
      <rPr>
        <b/>
        <sz val="18"/>
        <rFont val="Calibri"/>
        <family val="2"/>
      </rPr>
      <t xml:space="preserve">11.16% </t>
    </r>
    <r>
      <rPr>
        <b/>
        <sz val="18"/>
        <rFont val="DejaVu Sans"/>
        <family val="2"/>
      </rPr>
      <t xml:space="preserve">ادخل فقط </t>
    </r>
    <r>
      <rPr>
        <b/>
        <sz val="18"/>
        <rFont val="Calibri"/>
        <family val="2"/>
      </rPr>
      <t xml:space="preserve">11.16 </t>
    </r>
    <r>
      <rPr>
        <b/>
        <sz val="18"/>
        <rFont val="DejaVu Sans"/>
        <family val="2"/>
      </rPr>
      <t xml:space="preserve">ولا تدخل النسبة المئوية </t>
    </r>
    <r>
      <rPr>
        <b/>
        <sz val="18"/>
        <rFont val="Calibri"/>
        <family val="2"/>
      </rPr>
      <t xml:space="preserve">% </t>
    </r>
  </si>
  <si>
    <t>متوافقة أو محرمة</t>
  </si>
  <si>
    <t>يجب الاعتماد قائمة بنك البلاد والـتأكد قبل نهاية المسابقة من أن قائمة شركات المحفظة لا يوجد بها شركات محرمة</t>
  </si>
  <si>
    <t>تصنيف الشركات حسب المعيار الشرعي</t>
  </si>
  <si>
    <r>
      <rPr>
        <b/>
        <sz val="18"/>
        <color indexed="10"/>
        <rFont val="DejaVu Sans"/>
        <family val="2"/>
      </rPr>
      <t xml:space="preserve">مثال </t>
    </r>
    <r>
      <rPr>
        <b/>
        <sz val="18"/>
        <color indexed="10"/>
        <rFont val="Calibri"/>
        <family val="2"/>
      </rPr>
      <t>:</t>
    </r>
  </si>
  <si>
    <r>
      <t>الراجحي</t>
    </r>
    <r>
      <rPr>
        <b/>
        <sz val="18"/>
        <color indexed="8"/>
        <rFont val="Calibri"/>
        <family val="2"/>
      </rPr>
      <t>:متوافقة</t>
    </r>
  </si>
  <si>
    <r>
      <t xml:space="preserve">اسمت القصيم </t>
    </r>
    <r>
      <rPr>
        <b/>
        <sz val="18"/>
        <color indexed="8"/>
        <rFont val="Calibri"/>
        <family val="2"/>
      </rPr>
      <t xml:space="preserve">: </t>
    </r>
    <r>
      <rPr>
        <b/>
        <sz val="18"/>
        <color indexed="8"/>
        <rFont val="DejaVu Sans"/>
        <family val="2"/>
      </rPr>
      <t>متوافقة</t>
    </r>
  </si>
  <si>
    <r>
      <t xml:space="preserve">سابك </t>
    </r>
    <r>
      <rPr>
        <b/>
        <sz val="18"/>
        <color indexed="8"/>
        <rFont val="Calibri"/>
        <family val="2"/>
      </rPr>
      <t xml:space="preserve">: </t>
    </r>
    <r>
      <rPr>
        <b/>
        <sz val="18"/>
        <color indexed="8"/>
        <rFont val="DejaVu Sans"/>
        <family val="2"/>
      </rPr>
      <t>متوافقة</t>
    </r>
  </si>
  <si>
    <r>
      <t>رابغ</t>
    </r>
    <r>
      <rPr>
        <b/>
        <sz val="18"/>
        <color indexed="8"/>
        <rFont val="Calibri"/>
        <family val="2"/>
      </rPr>
      <t xml:space="preserve">: </t>
    </r>
    <r>
      <rPr>
        <b/>
        <sz val="18"/>
        <color indexed="8"/>
        <rFont val="DejaVu Sans"/>
        <family val="2"/>
      </rPr>
      <t xml:space="preserve">محرمة </t>
    </r>
    <r>
      <rPr>
        <b/>
        <sz val="18"/>
        <color rgb="FF7030A0"/>
        <rFont val="DejaVu Sans"/>
        <charset val="178"/>
      </rPr>
      <t>فمن المفترض أن يتخلص منها الطالب اليوم أو غدا قبل نهاية المسابقة</t>
    </r>
  </si>
  <si>
    <r>
      <rPr>
        <b/>
        <sz val="20"/>
        <color indexed="10"/>
        <rFont val="DejaVu Sans"/>
        <family val="2"/>
      </rPr>
      <t>جدول</t>
    </r>
    <r>
      <rPr>
        <b/>
        <sz val="20"/>
        <color indexed="10"/>
        <rFont val="Calibri"/>
        <family val="2"/>
      </rPr>
      <t>: 3</t>
    </r>
  </si>
  <si>
    <r>
      <rPr>
        <b/>
        <sz val="18"/>
        <color indexed="8"/>
        <rFont val="DejaVu Sans"/>
        <family val="2"/>
      </rPr>
      <t xml:space="preserve">المطلوب فقط ادخال عدد الشركات القائمة حاليا في المحفظة في كل قطاع، أي من استثمر في بنك البلاد ومصرف الراجحي يدخل رقم </t>
    </r>
    <r>
      <rPr>
        <b/>
        <sz val="18"/>
        <color indexed="8"/>
        <rFont val="Calibri"/>
        <family val="2"/>
      </rPr>
      <t>:2</t>
    </r>
  </si>
  <si>
    <t>اسم الطالب(ـة): …................... . الشعبة:  …......</t>
  </si>
  <si>
    <r>
      <t xml:space="preserve">ادخل </t>
    </r>
    <r>
      <rPr>
        <sz val="22"/>
        <color rgb="FF0070C0"/>
        <rFont val="Calibri (Body)"/>
      </rPr>
      <t>فقط الحقول التي</t>
    </r>
    <r>
      <rPr>
        <sz val="22"/>
        <color theme="0"/>
        <rFont val="Arial"/>
        <family val="2"/>
        <scheme val="minor"/>
      </rPr>
      <t xml:space="preserve"> </t>
    </r>
    <r>
      <rPr>
        <sz val="22"/>
        <color rgb="FFFF0000"/>
        <rFont val="Calibri (Body)"/>
      </rPr>
      <t>باللون البرتقالي</t>
    </r>
  </si>
  <si>
    <t xml:space="preserve">قيمة المؤشر في أول يوم من تاريخ المسابقة </t>
  </si>
  <si>
    <t>القوة الشرائية (النقد)</t>
  </si>
  <si>
    <t>أسبوع التأسيس</t>
  </si>
  <si>
    <t>يرجى إرفاق الصورة</t>
  </si>
  <si>
    <t>الأسبوع الثلث</t>
  </si>
  <si>
    <t>المتوسط الحسابي</t>
  </si>
  <si>
    <t>العائد السنوي الحسابي</t>
  </si>
  <si>
    <t>المتوسط الهندسي</t>
  </si>
  <si>
    <t>العائد السنوي الهندسي</t>
  </si>
  <si>
    <t>الانحراف المعياري الأسبوعي</t>
  </si>
  <si>
    <t>الانحراف المعياري السنوي</t>
  </si>
  <si>
    <t>معامل الاختلاف</t>
  </si>
  <si>
    <t>ليس للأداء أي جدوى في حالة عدم إلتزام الطالب بشروط المسابقة</t>
  </si>
  <si>
    <r>
      <t>اسم الشركة ثم معامل بيتا لكل شركة ثم وزنها في المحفظة</t>
    </r>
    <r>
      <rPr>
        <sz val="14"/>
        <color indexed="40"/>
        <rFont val="DejaVu Sans"/>
        <family val="2"/>
      </rPr>
      <t xml:space="preserve"> </t>
    </r>
    <r>
      <rPr>
        <sz val="14"/>
        <color rgb="FF7030A0"/>
        <rFont val="DejaVu Sans"/>
        <family val="2"/>
      </rPr>
      <t>(</t>
    </r>
    <r>
      <rPr>
        <b/>
        <sz val="18"/>
        <color rgb="FF7030A0"/>
        <rFont val="Calibri"/>
        <family val="2"/>
      </rPr>
      <t>%</t>
    </r>
    <r>
      <rPr>
        <sz val="14"/>
        <color rgb="FF7030A0"/>
        <rFont val="Calibri"/>
        <family val="2"/>
      </rPr>
      <t>) مع ذكر المعيار الشرعي</t>
    </r>
  </si>
  <si>
    <t>في حالة كان وزن أحد الشركات 13.26%، ادخل فقط الرقم بدون نسبة أي 13.26 وستجل % تلقائيا</t>
  </si>
  <si>
    <t>السهم</t>
  </si>
  <si>
    <t>معامل بيتا</t>
  </si>
  <si>
    <t>وزن السهم في المحفظة</t>
  </si>
  <si>
    <r>
      <rPr>
        <sz val="11"/>
        <color indexed="8"/>
        <rFont val="DejaVu Sans"/>
        <family val="2"/>
      </rPr>
      <t xml:space="preserve">معامل بيتا </t>
    </r>
    <r>
      <rPr>
        <sz val="11"/>
        <color theme="1"/>
        <rFont val="Arial"/>
        <family val="2"/>
        <scheme val="minor"/>
      </rPr>
      <t xml:space="preserve">* </t>
    </r>
    <r>
      <rPr>
        <sz val="11"/>
        <color indexed="8"/>
        <rFont val="DejaVu Sans"/>
        <family val="2"/>
      </rPr>
      <t>الوزن</t>
    </r>
  </si>
  <si>
    <r>
      <rPr>
        <b/>
        <sz val="11"/>
        <color indexed="8"/>
        <rFont val="Times New Roman"/>
        <family val="1"/>
      </rPr>
      <t xml:space="preserve">عدد الشركات </t>
    </r>
    <r>
      <rPr>
        <b/>
        <sz val="11"/>
        <color indexed="8"/>
        <rFont val="Calibri"/>
        <family val="2"/>
      </rPr>
      <t xml:space="preserve">14 </t>
    </r>
    <r>
      <rPr>
        <b/>
        <sz val="11"/>
        <color indexed="8"/>
        <rFont val="Times New Roman"/>
        <family val="1"/>
      </rPr>
      <t>أو أقل</t>
    </r>
  </si>
  <si>
    <r>
      <rPr>
        <b/>
        <sz val="11"/>
        <color indexed="8"/>
        <rFont val="Times New Roman"/>
        <family val="1"/>
      </rPr>
      <t xml:space="preserve">عدد الشركات أكثر من </t>
    </r>
    <r>
      <rPr>
        <b/>
        <sz val="11"/>
        <color indexed="8"/>
        <rFont val="Calibri"/>
        <family val="2"/>
      </rPr>
      <t>14</t>
    </r>
  </si>
  <si>
    <t>اسم شركة 12</t>
  </si>
  <si>
    <t>اسم شركة 13</t>
  </si>
  <si>
    <t>اسم شركة 14</t>
  </si>
  <si>
    <t>اسم شركة 15</t>
  </si>
  <si>
    <t>اسم شركة 16</t>
  </si>
  <si>
    <r>
      <rPr>
        <sz val="11"/>
        <rFont val="DejaVu Sans"/>
        <family val="2"/>
      </rPr>
      <t xml:space="preserve">اسم شركة </t>
    </r>
    <r>
      <rPr>
        <sz val="11"/>
        <rFont val="Calibri"/>
        <family val="2"/>
        <charset val="178"/>
      </rPr>
      <t>17</t>
    </r>
  </si>
  <si>
    <r>
      <rPr>
        <sz val="11"/>
        <rFont val="DejaVu Sans"/>
        <family val="2"/>
      </rPr>
      <t xml:space="preserve">اسم شركة </t>
    </r>
    <r>
      <rPr>
        <sz val="11"/>
        <rFont val="Calibri"/>
        <family val="2"/>
        <charset val="178"/>
      </rPr>
      <t>18</t>
    </r>
  </si>
  <si>
    <r>
      <rPr>
        <sz val="11"/>
        <rFont val="DejaVu Sans"/>
        <family val="2"/>
      </rPr>
      <t xml:space="preserve">اسم شركة </t>
    </r>
    <r>
      <rPr>
        <sz val="11"/>
        <rFont val="Calibri"/>
        <family val="2"/>
        <charset val="178"/>
      </rPr>
      <t>19</t>
    </r>
  </si>
  <si>
    <r>
      <rPr>
        <sz val="11"/>
        <rFont val="DejaVu Sans"/>
        <family val="2"/>
      </rPr>
      <t xml:space="preserve">اسم شركة </t>
    </r>
    <r>
      <rPr>
        <sz val="11"/>
        <rFont val="Calibri"/>
        <family val="2"/>
        <charset val="178"/>
      </rPr>
      <t>20</t>
    </r>
  </si>
  <si>
    <t>الرصيد</t>
  </si>
  <si>
    <t>مجموع الأوزان</t>
  </si>
  <si>
    <t>المطلوب: إدراج جميع صور المحفظة و  أداء المحفظة</t>
  </si>
  <si>
    <t>* محرمة حسب قائمة البلاد</t>
  </si>
  <si>
    <t>الرمز</t>
  </si>
  <si>
    <r>
      <t>الشركات ممنوعة التداول (محرمة</t>
    </r>
    <r>
      <rPr>
        <b/>
        <sz val="8"/>
        <color theme="1"/>
        <rFont val="Arial"/>
        <family val="2"/>
        <scheme val="minor"/>
      </rPr>
      <t>*</t>
    </r>
    <r>
      <rPr>
        <b/>
        <sz val="11"/>
        <color theme="1"/>
        <rFont val="Arial"/>
        <family val="2"/>
        <scheme val="minor"/>
      </rPr>
      <t xml:space="preserve"> - صناديق الريت والمؤشرات)</t>
    </r>
  </si>
  <si>
    <t>يتم وضع رمز شركات الطالبة هنا</t>
  </si>
  <si>
    <t>التحقق (اذا  كانت الشركة من القائمة الممنوعة فسيظهر اسم الشركة الممنوعة)</t>
  </si>
  <si>
    <t xml:space="preserve">التقرير التأسيسي: </t>
  </si>
  <si>
    <t>البنك الأهلي السعودي</t>
  </si>
  <si>
    <t>البنك العربي الوطني</t>
  </si>
  <si>
    <t>صورة أداء المحفظة:</t>
  </si>
  <si>
    <t>صورة  المحفظة:</t>
  </si>
  <si>
    <t>بنك الرياض</t>
  </si>
  <si>
    <t>البنك السعودي البريطاني</t>
  </si>
  <si>
    <t>البنك السعودي الفرنسي </t>
  </si>
  <si>
    <t>البنك السعودي للاستثمار</t>
  </si>
  <si>
    <t>شركة رابغ للتكرير والبتروكيماويات</t>
  </si>
  <si>
    <t>شركة الآمار الغذائية</t>
  </si>
  <si>
    <t>شركة المملكة القابضة</t>
  </si>
  <si>
    <t>التأسيسي</t>
  </si>
  <si>
    <t>الشركة الخليجية العامة للتأمين التعاوني</t>
  </si>
  <si>
    <t>مجموعة الخليج للتأمين</t>
  </si>
  <si>
    <t>شركة تشب العربية للتأمين التعاوني</t>
  </si>
  <si>
    <t>شركة أمانة للتأمين التعاوني</t>
  </si>
  <si>
    <t>شركة التأمين العربية التعاونية</t>
  </si>
  <si>
    <t>شركة إتحاد الخليج الأهلية للتأمين التعاوني</t>
  </si>
  <si>
    <t>شركة أليانز السعودي الفرنسي للتأمين التعاوني</t>
  </si>
  <si>
    <t>الشركة العربية السعودية للتأمين التعاوني</t>
  </si>
  <si>
    <t>شركة بروج للتأمين التعاوني</t>
  </si>
  <si>
    <t>الشركة المتحدة للتأمين التعاوني</t>
  </si>
  <si>
    <t>شركة رتال للتطوير العمراني</t>
  </si>
  <si>
    <t>المجموعة السعودية للأبحاث و الإعلام</t>
  </si>
  <si>
    <t>صندوق جدوى ريت الحرمين</t>
  </si>
  <si>
    <t xml:space="preserve">تقرير الأسبوع الأول: </t>
  </si>
  <si>
    <t>صندوق تعليم ريت</t>
  </si>
  <si>
    <t>صندوق الخبير ريت</t>
  </si>
  <si>
    <t>صندوق المعذر ريت</t>
  </si>
  <si>
    <t>مشاركة ريت</t>
  </si>
  <si>
    <t>صندوق مُلكيّة - عقارات الخليج ريت</t>
  </si>
  <si>
    <t>سيكو السعودية ريت</t>
  </si>
  <si>
    <t>صندوق الأهلي ريت 1</t>
  </si>
  <si>
    <t>صندوق سدكو كابيتال ريت</t>
  </si>
  <si>
    <t>صندوق دراية ريت </t>
  </si>
  <si>
    <t>صندوق الراجحي ريت</t>
  </si>
  <si>
    <t>صندوق الإنماء ريت لقطاع التجزئة</t>
  </si>
  <si>
    <t>صندوق جدوى ريت السعودية</t>
  </si>
  <si>
    <t>صندوق ميفك ريت</t>
  </si>
  <si>
    <t>صندوق بنيان ريت</t>
  </si>
  <si>
    <t>صندوق الجزيرة ريت</t>
  </si>
  <si>
    <t>الرياض ريت</t>
  </si>
  <si>
    <t>صندوق إتش إس بي سي أم إس سي آي تداول 30 السعودي المتداول</t>
  </si>
  <si>
    <t>صندوق البلاد المتداول للصكوك السيادية السعودية</t>
  </si>
  <si>
    <t>صندوق الإنماء المتداول لصكوك الحكومة السعودية المحلية - قصيرة الأجل</t>
  </si>
  <si>
    <t>صندوق البلاد المتداول للمتاجرة بالذهب</t>
  </si>
  <si>
    <t>صندوق الخبير للنمو والدخل المتداول</t>
  </si>
  <si>
    <t>صندوق البلاد إم إس سي آي المتداول للأسهم</t>
  </si>
  <si>
    <t>صندوق يقين المتداول للأسهم السعودية</t>
  </si>
  <si>
    <t xml:space="preserve">تقرير الأسبوع الثاني: </t>
  </si>
  <si>
    <t>صندوق يقين المتداول لقطاع البتروكيماويات</t>
  </si>
  <si>
    <t xml:space="preserve">تقرير الأسبوع الثالث: </t>
  </si>
  <si>
    <t xml:space="preserve">تقرير الأسبوع  الرابع: </t>
  </si>
  <si>
    <t>يرجى ذكر المشكلة التي تعرض لها الطالب</t>
  </si>
  <si>
    <t>ت</t>
  </si>
  <si>
    <t>المشكلة</t>
  </si>
  <si>
    <t>هل تم معالجتها أم لا</t>
  </si>
  <si>
    <t>الرجاء ادراج صورة للمشكلة</t>
  </si>
  <si>
    <t xml:space="preserve">مضاعف القيمة الدفترية أو السعر للقيمة الدفترية </t>
  </si>
  <si>
    <t>مكرر الأرباح (مضاعف الربحية) = السعر للعائد</t>
  </si>
  <si>
    <t xml:space="preserve">النمو في الايردات (النمو في دخل العمليات) </t>
  </si>
  <si>
    <t>القيمة السوقية / الإيرادات</t>
  </si>
  <si>
    <t>الترتيب تصاعدي</t>
  </si>
  <si>
    <t>جدول معامل بيتا</t>
  </si>
  <si>
    <t>معامل البيتا: تحديث الملف المرسل في التقرير 2 حيث يتم الإبقاء فقط على الشركات القائمة في آخر محفظة</t>
  </si>
  <si>
    <t>تاريخ بدء المسابقة موحد للجميع (سواء كان الشراء الأحد أو الاثنين أو الثلاثاء: الجميع يعتمد نفس عائد المؤشر= قيمة الإغلاق في تاريخ 30 ابريل )</t>
  </si>
  <si>
    <t>إدراج صورة أداء المحفظة بتاريخ 04/05/2023</t>
  </si>
  <si>
    <r>
      <rPr>
        <b/>
        <sz val="16"/>
        <color rgb="FFFF0000"/>
        <rFont val="Arial"/>
        <family val="2"/>
        <scheme val="minor"/>
      </rPr>
      <t>في حالة كان أداء المحفظة أقل من السوق فيتوجب على الطالب (ـة)</t>
    </r>
    <r>
      <rPr>
        <b/>
        <sz val="16"/>
        <color rgb="FF0070C0"/>
        <rFont val="Arial"/>
        <family val="2"/>
        <scheme val="minor"/>
      </rPr>
      <t xml:space="preserve"> تعديل محفظته خلال الأسبوع القادم من الأحد إلى الثلاثاء حتى لا تخصم عليه</t>
    </r>
    <r>
      <rPr>
        <b/>
        <sz val="16"/>
        <color rgb="FFFF0000"/>
        <rFont val="Calibri (Body)"/>
      </rPr>
      <t xml:space="preserve"> 3 درجات.</t>
    </r>
  </si>
  <si>
    <t xml:space="preserve">يرجى إرفاق صورة أداء المحفظة من التقرير التأسيسي  إلى  الأسبوع  الرابع                                                            </t>
  </si>
  <si>
    <r>
      <rPr>
        <b/>
        <sz val="14"/>
        <color rgb="FFFF0000"/>
        <rFont val="Arial"/>
        <family val="2"/>
        <scheme val="minor"/>
      </rPr>
      <t>التسجيل في موقع تداول الافتراضي (</t>
    </r>
    <r>
      <rPr>
        <b/>
        <sz val="16"/>
        <color rgb="FF7030A0"/>
        <rFont val="Arial"/>
        <family val="2"/>
        <scheme val="minor"/>
      </rPr>
      <t>طبق</t>
    </r>
    <r>
      <rPr>
        <b/>
        <sz val="14"/>
        <color rgb="FFFF0000"/>
        <rFont val="Arial"/>
        <family val="2"/>
        <scheme val="minor"/>
      </rPr>
      <t>)</t>
    </r>
    <r>
      <rPr>
        <sz val="14"/>
        <color rgb="FF000000"/>
        <rFont val="Arial"/>
        <family val="2"/>
        <scheme val="minor"/>
      </rPr>
      <t xml:space="preserve">: </t>
    </r>
    <r>
      <rPr>
        <sz val="14"/>
        <color theme="1"/>
        <rFont val="Arial"/>
        <family val="2"/>
        <scheme val="minor"/>
      </rPr>
      <t xml:space="preserve">بالإمكان الدخول في خطوة أولى على موقع تداول ثم </t>
    </r>
    <r>
      <rPr>
        <b/>
        <sz val="16"/>
        <color rgb="FF7030A0"/>
        <rFont val="Arial"/>
        <family val="2"/>
        <scheme val="minor"/>
      </rPr>
      <t>طبق</t>
    </r>
    <r>
      <rPr>
        <sz val="14"/>
        <color theme="1"/>
        <rFont val="Arial"/>
        <family val="2"/>
        <scheme val="minor"/>
      </rPr>
      <t xml:space="preserve"> أو الدخول مباشرة عن طريق هذا الرابط:</t>
    </r>
  </si>
  <si>
    <t>https://www.saudiexchange.sa/wps/portal/saudiexchange/newsandreports/reports-publications/market-reports</t>
  </si>
  <si>
    <t>تم سحب البيانات من موقع تداول وأرقام بتاريخ</t>
  </si>
  <si>
    <r>
      <rPr>
        <b/>
        <sz val="14"/>
        <color rgb="FF0070C0"/>
        <rFont val="Arial"/>
        <family val="2"/>
        <scheme val="minor"/>
      </rPr>
      <t>ملاحظة:</t>
    </r>
    <r>
      <rPr>
        <sz val="14"/>
        <color theme="1"/>
        <rFont val="Arial"/>
        <family val="2"/>
        <scheme val="minor"/>
      </rPr>
      <t xml:space="preserve"> في حالة أن الرابط لايفتح على محرك البحث </t>
    </r>
    <r>
      <rPr>
        <b/>
        <sz val="14"/>
        <color rgb="FFFF0000"/>
        <rFont val="Arial"/>
        <family val="2"/>
        <scheme val="minor"/>
      </rPr>
      <t>Google Chrome</t>
    </r>
    <r>
      <rPr>
        <sz val="14"/>
        <color theme="1"/>
        <rFont val="Arial"/>
        <family val="2"/>
        <scheme val="minor"/>
      </rPr>
      <t xml:space="preserve"> يمكن استخدام محرك بديل </t>
    </r>
    <r>
      <rPr>
        <b/>
        <sz val="14"/>
        <color rgb="FFFF0000"/>
        <rFont val="Arial"/>
        <family val="2"/>
        <scheme val="minor"/>
      </rPr>
      <t>Microsoft Edge</t>
    </r>
    <r>
      <rPr>
        <sz val="14"/>
        <color theme="1"/>
        <rFont val="Arial"/>
        <family val="2"/>
        <scheme val="minor"/>
      </rPr>
      <t xml:space="preserve"> </t>
    </r>
  </si>
  <si>
    <t>القيمة الاسمية</t>
  </si>
  <si>
    <r>
      <t xml:space="preserve">المعيار الشرعي: يتم الاعتماد على </t>
    </r>
    <r>
      <rPr>
        <b/>
        <u/>
        <sz val="12"/>
        <color rgb="FFFF0000"/>
        <rFont val="Arial"/>
        <family val="2"/>
        <scheme val="minor"/>
      </rPr>
      <t xml:space="preserve">قائمة الراجحي المالية </t>
    </r>
    <r>
      <rPr>
        <sz val="12"/>
        <color theme="1"/>
        <rFont val="Arial"/>
        <family val="2"/>
        <scheme val="minor"/>
      </rPr>
      <t xml:space="preserve"> </t>
    </r>
  </si>
  <si>
    <t>الاستعداد لارسال تقرير التأسيس:</t>
  </si>
  <si>
    <t>إرسل التقارير عن طريق البلاك بورد فقط ولن تقبل التقارير المرسلة عن طريق البريد</t>
  </si>
  <si>
    <t>الأحد 14 أبريل 2024 من بعد اغلاق السوق أي بعد الساعة 3 و30 دقيقة وحتى  6 مساءً.</t>
  </si>
  <si>
    <t>من يوم الخميس 18  أبريل من بعد اغلاق السوق وحتى يوم السبت 20 أبريل 2024 الساعة الواحدة ظهراً</t>
  </si>
  <si>
    <t>من يوم الخميس 25  أبريل من بعد اغلاق السوق وحتى يوم السبت 27 أبريل 2024 الساعة الواحدة ظهراً</t>
  </si>
  <si>
    <t>من يوم الخميس 2 مايو 2024 من بعد اغلاق السوق وحتى يوم السبت 4 مايو 2024 الساعة الواحدة ظهراً.</t>
  </si>
  <si>
    <t>من يوم الخميس 9 مايو 2024 من بعد اغلاق السوق وحتى يوم السبت 11 مايو 2024 الساعة الواحدة ظهراً.</t>
  </si>
  <si>
    <r>
      <rPr>
        <b/>
        <sz val="14"/>
        <color rgb="FFFF0000"/>
        <rFont val="Arial"/>
        <family val="2"/>
        <scheme val="minor"/>
      </rPr>
      <t xml:space="preserve">المقدمة:  </t>
    </r>
    <r>
      <rPr>
        <sz val="14"/>
        <color rgb="FF000000"/>
        <rFont val="Arial"/>
        <family val="2"/>
        <scheme val="minor"/>
      </rPr>
      <t xml:space="preserve">أداء السوق المالية السعودية </t>
    </r>
    <r>
      <rPr>
        <b/>
        <u/>
        <sz val="14"/>
        <color rgb="FFFF0000"/>
        <rFont val="Arial"/>
        <family val="2"/>
        <scheme val="minor"/>
      </rPr>
      <t xml:space="preserve">خلال الربع الأخير </t>
    </r>
    <r>
      <rPr>
        <b/>
        <u/>
        <sz val="14"/>
        <color rgb="FFFF0000"/>
        <rFont val="Calibri (Body)"/>
      </rPr>
      <t>من سنة 2023</t>
    </r>
    <r>
      <rPr>
        <b/>
        <u/>
        <sz val="14"/>
        <color rgb="FFFF0000"/>
        <rFont val="Arial"/>
        <family val="2"/>
        <scheme val="minor"/>
      </rPr>
      <t xml:space="preserve"> وشهري يناير وفبراير 2024</t>
    </r>
    <r>
      <rPr>
        <sz val="14"/>
        <color rgb="FFFF0000"/>
        <rFont val="Arial"/>
        <family val="2"/>
        <scheme val="minor"/>
      </rPr>
      <t xml:space="preserve"> </t>
    </r>
    <r>
      <rPr>
        <sz val="14"/>
        <color rgb="FF000000"/>
        <rFont val="Arial"/>
        <family val="2"/>
        <scheme val="minor"/>
      </rPr>
      <t xml:space="preserve">أي قراءة في تطورالمؤشر وأهم الأحداث (ذكر أهم القطاعات التي حققت أرباح وتكبدت خسائر) </t>
    </r>
    <r>
      <rPr>
        <b/>
        <u/>
        <sz val="14"/>
        <color rgb="FFFF0000"/>
        <rFont val="Arial"/>
        <family val="2"/>
        <scheme val="minor"/>
      </rPr>
      <t xml:space="preserve"> </t>
    </r>
  </si>
  <si>
    <r>
      <t>قائمة  الراجحي المالية (آخر تحديث 1 يوليو 2023):</t>
    </r>
    <r>
      <rPr>
        <sz val="12"/>
        <color theme="1"/>
        <rFont val="Arial"/>
        <family val="2"/>
        <scheme val="minor"/>
      </rPr>
      <t xml:space="preserve">  </t>
    </r>
    <r>
      <rPr>
        <u/>
        <sz val="12"/>
        <color rgb="FF0000FF"/>
        <rFont val="Arial"/>
        <family val="2"/>
        <scheme val="minor"/>
      </rPr>
      <t>https://www.argaam.com/ar/company/shariahcompanies/3/14/3</t>
    </r>
  </si>
  <si>
    <t>* عدد القطاعات لايقل عن 7 من بين 21 قطاع.</t>
  </si>
  <si>
    <r>
      <t xml:space="preserve">تقرير تأسيس المحفظة (التقرير رقم : 0)
المطلوب ارسال التقرير </t>
    </r>
    <r>
      <rPr>
        <sz val="16"/>
        <color rgb="FFFF0000"/>
        <rFont val="Calibri (Body)"/>
      </rPr>
      <t>قبل الساعة 6 مساء من يوم 14 أبريل 2024</t>
    </r>
  </si>
  <si>
    <t>من يوم الخميس 25  أبريل 2024من بعد اغلاق السوق وحتى يوم السبت 27 أبريل 2024 الساعة الواحدة ظهراً</t>
  </si>
  <si>
    <t>من يوم الخميس 18  أبريل 2024من بعد اغلاق السوق وحتى يوم السبت 20 أبريل 2024 الساعة الواحدة ظهراً</t>
  </si>
  <si>
    <r>
      <t xml:space="preserve">يسجل الطالب في الموقع </t>
    </r>
    <r>
      <rPr>
        <b/>
        <sz val="14"/>
        <color theme="1"/>
        <rFont val="Arial"/>
        <family val="2"/>
        <scheme val="minor"/>
      </rPr>
      <t xml:space="preserve">ولكن لا يسمح بالبدء في التداول إلا بتاريخ </t>
    </r>
    <r>
      <rPr>
        <b/>
        <sz val="14"/>
        <color rgb="FFFF0000"/>
        <rFont val="Arial"/>
        <family val="2"/>
        <scheme val="minor"/>
      </rPr>
      <t>14 أبريل 2024</t>
    </r>
    <r>
      <rPr>
        <sz val="14"/>
        <color theme="1"/>
        <rFont val="Arial"/>
        <family val="2"/>
        <scheme val="minor"/>
      </rPr>
      <t xml:space="preserve"> </t>
    </r>
    <r>
      <rPr>
        <sz val="14"/>
        <color rgb="FF000000"/>
        <rFont val="Arial"/>
        <family val="2"/>
        <scheme val="minor"/>
      </rPr>
      <t>أي تاريخ بداية مسابقة أفضل محفظة إستثمارية.</t>
    </r>
  </si>
  <si>
    <t>في التقرير التأسيسي يجب أن يكون تاريخ اغلاق السوق بتاريخ بدء المسابقة أي 14 أبريل 2024</t>
  </si>
  <si>
    <t>في التقرير الخاص بالإسبوع الأول يجب أن يكون تاريخ اغلاق السوق بتاريخ نهاية الأسبوع الأول أي 18  أبريل  2024</t>
  </si>
  <si>
    <t>في التقرير الخاص بالإسبوع الثالث يجب أن يكون تاريخ اغلاق السوق بتاريخ نهاية الأسبوع الثالث أي 2 مايو   2024</t>
  </si>
  <si>
    <t>في التقرير الخاص بالإسبوع الرابع (الأخير) يجب أن يكون تاريخ اغلاق السوق بتاريخ نهاية الأسبوع الرابع أي 9 مايو  204</t>
  </si>
  <si>
    <t>في التقرير الخاص بالإسبوع الثاني يجب أن يكون تاريخ اغلاق السوق بتاريخ نهاية الأسبوع الثاني أي 25 أبريل   2024</t>
  </si>
  <si>
    <r>
      <rPr>
        <b/>
        <u/>
        <sz val="14"/>
        <color rgb="FFFF0000"/>
        <rFont val="Arial"/>
        <family val="2"/>
        <scheme val="minor"/>
      </rPr>
      <t>* يجب استثمار كامل المبلغ (100 ألف ريال) عند تأسيس المحفظة</t>
    </r>
    <r>
      <rPr>
        <b/>
        <sz val="14"/>
        <color rgb="FFFF0000"/>
        <rFont val="Arial"/>
        <family val="2"/>
        <scheme val="minor"/>
      </rPr>
      <t xml:space="preserve"> </t>
    </r>
    <r>
      <rPr>
        <b/>
        <sz val="14"/>
        <color rgb="FF000000"/>
        <rFont val="Arial"/>
        <family val="2"/>
        <scheme val="minor"/>
      </rPr>
      <t xml:space="preserve">(أي قبل الساعة 2 و50 دقيقة من </t>
    </r>
    <r>
      <rPr>
        <b/>
        <u/>
        <sz val="14"/>
        <color rgb="FF000000"/>
        <rFont val="Arial"/>
        <family val="2"/>
        <scheme val="minor"/>
      </rPr>
      <t>مساء يوم الأحد 14 أبريل  2024</t>
    </r>
    <r>
      <rPr>
        <b/>
        <sz val="14"/>
        <color rgb="FF000000"/>
        <rFont val="Arial"/>
        <family val="2"/>
        <scheme val="minor"/>
      </rPr>
      <t>)</t>
    </r>
  </si>
  <si>
    <t>الثلاثاء 26 مارس 2024، قبل الساعة 11 و50 دقيقة مساء</t>
  </si>
  <si>
    <t>اسم الطالب (ـة): عبدالله احمد بن صالح الناصر</t>
  </si>
  <si>
    <t>الشعبة: 22</t>
  </si>
  <si>
    <t>رقم التحضير بالكشف (في حالة نسيان رقم التحضير يمكنك ارفاقه في التقارير القادمة): 24</t>
  </si>
  <si>
    <t>الجوال: 0539350001</t>
  </si>
  <si>
    <t>البريد الإلكتروني (الشخصي): a.a.naser1423@gmail.com</t>
  </si>
  <si>
    <t>اسم المستخدم (تداول الإفتراضي):abdullahan35</t>
  </si>
  <si>
    <t>الرقم السري (تداول الإفتراضي): 75880807</t>
  </si>
  <si>
    <t xml:space="preserve">	14.41 %</t>
  </si>
  <si>
    <t>مباح</t>
  </si>
  <si>
    <t>تكافل الراجحي</t>
  </si>
  <si>
    <t>التعاونية</t>
  </si>
  <si>
    <t>عذيب للإتصالات</t>
  </si>
  <si>
    <t>الخريف</t>
  </si>
  <si>
    <t>سلوشنز</t>
  </si>
  <si>
    <t>الإنماء</t>
  </si>
  <si>
    <t>سليمان الحبيب</t>
  </si>
  <si>
    <t>نادك</t>
  </si>
  <si>
    <t>سدافكو</t>
  </si>
  <si>
    <t>كاتريون</t>
  </si>
  <si>
    <t>وقت اللياقة</t>
  </si>
  <si>
    <t>الوطنية للتعليم</t>
  </si>
  <si>
    <t>اسم المستخدم (تطبيق أرقام):abdullahan35</t>
  </si>
  <si>
    <t>الرقم السري (تطبيق أرقام):Sdywck-12</t>
  </si>
  <si>
    <t>التعاونية للتامين</t>
  </si>
  <si>
    <t>الخريف لتقنية المياه والطاقة</t>
  </si>
  <si>
    <t>عذيب للاتصالات</t>
  </si>
  <si>
    <t>N/A</t>
  </si>
  <si>
    <t xml:space="preserve">29/02/24	</t>
  </si>
  <si>
    <t xml:space="preserve">	07/06/23</t>
  </si>
  <si>
    <t>اسم المستخدم (تداول الإفتراضي): abdullahan35</t>
  </si>
  <si>
    <t>اسم المستخدم (تطبيق أرقام): abdullahan35</t>
  </si>
  <si>
    <t>الرقم السري (تطبيق أرقام): :Sdywck-12</t>
  </si>
  <si>
    <t>تكافل الراجحي-وقت اللياقة-الانماء</t>
  </si>
  <si>
    <t>التعاونية-عذيب للاتصالات-نادك-كاتريون-الوطنية للتعليم-سليمان الحبيب-سدافكو-الخريف</t>
  </si>
  <si>
    <t>الاستراتيجية التي تم سيتم اتباعها: الابقاء على سياسة تكثيف الشركات الدفاعية بسبب ان السوق يمر بانخفاضات</t>
  </si>
  <si>
    <t>الشعبة:22</t>
  </si>
  <si>
    <t>رقم التحضير بالكشف (في حالة نسيان رقم التحضير يمكنك ارفاقه في التقارير القادمة):24</t>
  </si>
  <si>
    <t>البريد الإلكتروني (الشخصي):  a.a.naser1423@gmail.com</t>
  </si>
  <si>
    <t>اسم المستخدم (تداول الإفتراضي):  abdullahan35</t>
  </si>
  <si>
    <t>الرقم السري (تطبيق أرقام): Sdywck-12</t>
  </si>
  <si>
    <t>الاستراتيجية التي تم اتباعها:  تكثيف الشركات الدفاعية</t>
  </si>
  <si>
    <t>الرقم السري (تداول الإفتراضي):  75880807</t>
  </si>
  <si>
    <t>اسم المستخدم (تطبيق أرقام):  abdullahan35</t>
  </si>
  <si>
    <t>الرقم السري (تطبيق أرقام):  Sdywck-12</t>
  </si>
  <si>
    <t>نعم</t>
  </si>
  <si>
    <t>خسارة وانخفاض في عائد المحفظة</t>
  </si>
  <si>
    <t>تحسين أداء المحفظة في الشركات التي تحقق ارتفاع في السهم منذ الأسبوع الأول من التقرير</t>
  </si>
  <si>
    <t>بيع اسهم بنك الانماء بمجموع 159 سهم في تاريخ 08-05-2024 14:09:50   - شراء 20 سهم في تكافل الراجحي ليصبح مجموع الأسهم 104 سهم في تاريخ 08-05-2024 14:46:00   - شراء 10 اسهم في الخريف  ليصبح مجموع الأسهم 45 سهم في تاريخ 09-05-2024 10:21:31</t>
  </si>
  <si>
    <t>تكافل الراجحي-وقت اللياقة</t>
  </si>
  <si>
    <t>الاستراتيجية التي تم اتباعها: تكثيف الشركات الدفاعية</t>
  </si>
  <si>
    <t>لا</t>
  </si>
  <si>
    <t>نعم تم الالتزام</t>
  </si>
  <si>
    <t>اسم الطالب(ـة): عبدالله احمد بن صالح الناصر</t>
  </si>
  <si>
    <t>الجوال:0539350001</t>
  </si>
  <si>
    <t>عبدالله احمد بن صالح الناصر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</si>
</sst>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00%"/>
    <numFmt numFmtId="166" formatCode="_(* #,##0.0000_);_(* \(#,##0.0000\);_(* &quot;-&quot;??_);_(@_)"/>
    <numFmt numFmtId="167" formatCode="_(* #,##0_);_(* \(#,##0\);_(* &quot;-&quot;??_);_(@_)"/>
    <numFmt numFmtId="168" formatCode="0.00\ %"/>
    <numFmt numFmtId="169" formatCode="0.000"/>
  </numFmts>
  <fonts count="158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rgb="FF000000"/>
      <name val="Helvetica"/>
      <family val="2"/>
    </font>
    <font>
      <sz val="14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sz val="14"/>
      <color rgb="FF000000"/>
      <name val="Arial"/>
      <family val="2"/>
      <scheme val="minor"/>
    </font>
    <font>
      <b/>
      <u/>
      <sz val="14"/>
      <color rgb="FFFF0000"/>
      <name val="Arial"/>
      <family val="2"/>
      <scheme val="minor"/>
    </font>
    <font>
      <b/>
      <u/>
      <sz val="14"/>
      <color rgb="FFFF0000"/>
      <name val="Calibri (Body)"/>
    </font>
    <font>
      <sz val="14"/>
      <color rgb="FFFF0000"/>
      <name val="Calibri (Body)"/>
    </font>
    <font>
      <u/>
      <sz val="11"/>
      <color theme="1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4"/>
      <color rgb="FF0070C0"/>
      <name val="Arial"/>
      <family val="2"/>
      <scheme val="minor"/>
    </font>
    <font>
      <sz val="12"/>
      <color theme="1"/>
      <name val="Arial"/>
      <family val="2"/>
      <scheme val="minor"/>
    </font>
    <font>
      <b/>
      <u/>
      <sz val="12"/>
      <color rgb="FFFF0000"/>
      <name val="Arial"/>
      <family val="2"/>
      <scheme val="minor"/>
    </font>
    <font>
      <sz val="12"/>
      <color rgb="FFFF0000"/>
      <name val="Arial"/>
      <family val="2"/>
      <scheme val="minor"/>
    </font>
    <font>
      <sz val="12"/>
      <color rgb="FF0070C0"/>
      <name val="Arial"/>
      <family val="2"/>
      <scheme val="minor"/>
    </font>
    <font>
      <u/>
      <sz val="12"/>
      <color rgb="FFFF0000"/>
      <name val="Arial"/>
      <family val="2"/>
      <scheme val="minor"/>
    </font>
    <font>
      <sz val="12"/>
      <color rgb="FF00B0F0"/>
      <name val="Arial"/>
      <family val="2"/>
      <scheme val="minor"/>
    </font>
    <font>
      <u/>
      <sz val="12"/>
      <color rgb="FF0000FF"/>
      <name val="Arial"/>
      <family val="2"/>
      <scheme val="minor"/>
    </font>
    <font>
      <b/>
      <sz val="12"/>
      <color rgb="FF00B050"/>
      <name val="Arial"/>
      <family val="2"/>
      <scheme val="minor"/>
    </font>
    <font>
      <b/>
      <sz val="12"/>
      <color rgb="FFFF0000"/>
      <name val="Arial"/>
      <family val="2"/>
      <scheme val="minor"/>
    </font>
    <font>
      <b/>
      <sz val="12"/>
      <color rgb="FF0070C0"/>
      <name val="Arial"/>
      <family val="2"/>
      <scheme val="minor"/>
    </font>
    <font>
      <b/>
      <sz val="14"/>
      <color rgb="FFFF0000"/>
      <name val="Arial"/>
      <family val="2"/>
    </font>
    <font>
      <b/>
      <sz val="14"/>
      <color rgb="FF0070C0"/>
      <name val="Arial"/>
      <family val="2"/>
    </font>
    <font>
      <b/>
      <sz val="7"/>
      <color rgb="FF0070C0"/>
      <name val="Times New Roman"/>
      <family val="1"/>
    </font>
    <font>
      <b/>
      <u/>
      <sz val="14"/>
      <color rgb="FF7030A0"/>
      <name val="Arial"/>
      <family val="2"/>
    </font>
    <font>
      <b/>
      <sz val="7"/>
      <color theme="1"/>
      <name val="Times New Roman"/>
      <family val="1"/>
    </font>
    <font>
      <b/>
      <sz val="14"/>
      <color theme="1"/>
      <name val="Arial"/>
      <family val="2"/>
    </font>
    <font>
      <b/>
      <sz val="14"/>
      <color rgb="FF000000"/>
      <name val="Times New Roman"/>
      <family val="1"/>
    </font>
    <font>
      <b/>
      <sz val="7"/>
      <color rgb="FF000000"/>
      <name val="Times New Roman"/>
      <family val="1"/>
    </font>
    <font>
      <b/>
      <sz val="14"/>
      <color theme="4" tint="-0.249977111117893"/>
      <name val="Arial"/>
      <family val="2"/>
      <scheme val="minor"/>
    </font>
    <font>
      <b/>
      <u/>
      <sz val="14"/>
      <color rgb="FF000000"/>
      <name val="Arial"/>
      <family val="2"/>
      <scheme val="minor"/>
    </font>
    <font>
      <b/>
      <sz val="13"/>
      <color rgb="FFFF0000"/>
      <name val="Arial"/>
      <family val="2"/>
      <scheme val="minor"/>
    </font>
    <font>
      <sz val="16"/>
      <color theme="1"/>
      <name val="Calibri (Body)"/>
    </font>
    <font>
      <sz val="16"/>
      <color rgb="FFFF0000"/>
      <name val="Calibri (Body)"/>
    </font>
    <font>
      <sz val="36"/>
      <color theme="1"/>
      <name val="Arial"/>
      <family val="2"/>
      <charset val="178"/>
      <scheme val="minor"/>
    </font>
    <font>
      <sz val="24"/>
      <color theme="1"/>
      <name val="Arial"/>
      <family val="2"/>
      <scheme val="minor"/>
    </font>
    <font>
      <sz val="16"/>
      <color theme="1"/>
      <name val="Times New Roman"/>
      <family val="1"/>
    </font>
    <font>
      <sz val="18"/>
      <color rgb="FFFF0000"/>
      <name val="Calibri (Body)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26"/>
      <color rgb="FFFF0000"/>
      <name val="Arial"/>
      <family val="2"/>
      <scheme val="minor"/>
    </font>
    <font>
      <sz val="14"/>
      <color indexed="8"/>
      <name val="Arial"/>
      <family val="2"/>
      <scheme val="minor"/>
    </font>
    <font>
      <b/>
      <sz val="14"/>
      <color indexed="8"/>
      <name val="Arial"/>
      <family val="2"/>
      <scheme val="minor"/>
    </font>
    <font>
      <b/>
      <sz val="11"/>
      <color theme="1"/>
      <name val="Arial"/>
      <family val="2"/>
      <scheme val="minor"/>
    </font>
    <font>
      <sz val="24"/>
      <color rgb="FFFF0000"/>
      <name val="Arial"/>
      <family val="2"/>
      <scheme val="minor"/>
    </font>
    <font>
      <b/>
      <u/>
      <sz val="20"/>
      <color rgb="FF0070C0"/>
      <name val="Times New Roman"/>
      <family val="1"/>
    </font>
    <font>
      <b/>
      <sz val="20"/>
      <color rgb="FF0070C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70C0"/>
      <name val="Times New Roman"/>
      <family val="1"/>
    </font>
    <font>
      <b/>
      <sz val="11"/>
      <color rgb="FF000000"/>
      <name val="Tahoma"/>
      <family val="2"/>
    </font>
    <font>
      <b/>
      <sz val="10.5"/>
      <color rgb="FF000000"/>
      <name val="Tahoma"/>
      <family val="2"/>
    </font>
    <font>
      <b/>
      <u/>
      <sz val="16"/>
      <color rgb="FFFF0000"/>
      <name val="Arial"/>
      <family val="2"/>
    </font>
    <font>
      <i/>
      <sz val="14"/>
      <color theme="1"/>
      <name val="Times New Roman"/>
      <family val="1"/>
    </font>
    <font>
      <b/>
      <sz val="22"/>
      <color rgb="FF0070C0"/>
      <name val="Arial"/>
      <family val="2"/>
    </font>
    <font>
      <b/>
      <sz val="20"/>
      <color rgb="FF00B050"/>
      <name val="Arial"/>
      <family val="2"/>
    </font>
    <font>
      <b/>
      <u/>
      <sz val="14"/>
      <color rgb="FFFF0000"/>
      <name val="Arial"/>
      <family val="2"/>
    </font>
    <font>
      <b/>
      <sz val="16"/>
      <color rgb="FF0070C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theme="1"/>
      <name val="Calibri (Body)"/>
    </font>
    <font>
      <b/>
      <sz val="16"/>
      <color rgb="FF00B050"/>
      <name val="Arial"/>
      <family val="2"/>
      <scheme val="minor"/>
    </font>
    <font>
      <sz val="18"/>
      <color rgb="FF0070C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u/>
      <sz val="16"/>
      <color rgb="FF0070C0"/>
      <name val="Arial"/>
      <family val="2"/>
      <scheme val="minor"/>
    </font>
    <font>
      <b/>
      <u/>
      <sz val="16"/>
      <color rgb="FF00B050"/>
      <name val="Arial"/>
      <family val="2"/>
      <scheme val="minor"/>
    </font>
    <font>
      <b/>
      <u/>
      <sz val="16"/>
      <color rgb="FFFF0000"/>
      <name val="Arial"/>
      <family val="2"/>
      <scheme val="minor"/>
    </font>
    <font>
      <b/>
      <u/>
      <sz val="16"/>
      <color rgb="FFFF0000"/>
      <name val="Calibri (Body)"/>
    </font>
    <font>
      <b/>
      <u/>
      <sz val="16"/>
      <color rgb="FF7030A0"/>
      <name val="Arial"/>
      <family val="2"/>
      <scheme val="minor"/>
    </font>
    <font>
      <b/>
      <sz val="16"/>
      <color rgb="FF00B050"/>
      <name val="Calibri (Body)"/>
    </font>
    <font>
      <sz val="16"/>
      <color rgb="FF0070C0"/>
      <name val="Arial"/>
      <family val="2"/>
      <scheme val="minor"/>
    </font>
    <font>
      <b/>
      <sz val="16"/>
      <color rgb="FF0070C0"/>
      <name val="Calibri (Body)"/>
    </font>
    <font>
      <b/>
      <sz val="11"/>
      <color rgb="FFFF0000"/>
      <name val="Arial"/>
      <family val="2"/>
      <scheme val="minor"/>
    </font>
    <font>
      <b/>
      <sz val="20"/>
      <color rgb="FFFF0000"/>
      <name val="Arial"/>
      <family val="2"/>
      <charset val="178"/>
      <scheme val="minor"/>
    </font>
    <font>
      <b/>
      <sz val="11"/>
      <color rgb="FFFF0000"/>
      <name val="Calibri (Body)"/>
    </font>
    <font>
      <sz val="22"/>
      <name val="Arial"/>
      <family val="2"/>
      <charset val="178"/>
      <scheme val="minor"/>
    </font>
    <font>
      <sz val="22"/>
      <color rgb="FF0070C0"/>
      <name val="Arial"/>
      <family val="2"/>
      <scheme val="minor"/>
    </font>
    <font>
      <b/>
      <sz val="11"/>
      <color rgb="FF0070C0"/>
      <name val="Arial"/>
      <family val="2"/>
      <scheme val="minor"/>
    </font>
    <font>
      <b/>
      <sz val="12"/>
      <color theme="1"/>
      <name val="Arial"/>
      <family val="2"/>
      <charset val="178"/>
      <scheme val="minor"/>
    </font>
    <font>
      <sz val="12"/>
      <color theme="1"/>
      <name val="Arial"/>
      <family val="2"/>
      <charset val="178"/>
      <scheme val="minor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theme="1"/>
      <name val="Calibri (Body)"/>
    </font>
    <font>
      <sz val="11"/>
      <color rgb="FFFF0000"/>
      <name val="Calibri (Body)"/>
    </font>
    <font>
      <sz val="11"/>
      <color rgb="FFFF0000"/>
      <name val="Arial"/>
      <family val="2"/>
      <scheme val="minor"/>
    </font>
    <font>
      <sz val="20"/>
      <color rgb="FFFF0000"/>
      <name val="Arial"/>
      <family val="2"/>
      <scheme val="minor"/>
    </font>
    <font>
      <sz val="14"/>
      <color rgb="FF7030A0"/>
      <name val="Calibri (Body)"/>
    </font>
    <font>
      <sz val="14"/>
      <color theme="1"/>
      <name val="Calibri (Body)"/>
    </font>
    <font>
      <sz val="24"/>
      <color rgb="FF000000"/>
      <name val="Arial"/>
      <family val="2"/>
      <scheme val="minor"/>
    </font>
    <font>
      <sz val="18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6"/>
      <color rgb="FFFF0000"/>
      <name val="Arial"/>
      <family val="2"/>
      <scheme val="minor"/>
    </font>
    <font>
      <sz val="14"/>
      <color theme="8" tint="-0.249977111117893"/>
      <name val="Arial"/>
      <family val="2"/>
      <scheme val="minor"/>
    </font>
    <font>
      <sz val="14"/>
      <color rgb="FFFF0000"/>
      <name val="Times New Roman"/>
      <family val="1"/>
    </font>
    <font>
      <sz val="14"/>
      <color rgb="FF00AFEF"/>
      <name val="Times New Roman"/>
      <family val="1"/>
    </font>
    <font>
      <sz val="14"/>
      <color rgb="FF00AFEF"/>
      <name val="Arial"/>
      <family val="2"/>
      <scheme val="minor"/>
    </font>
    <font>
      <b/>
      <sz val="18"/>
      <color indexed="8"/>
      <name val="DejaVu Sans"/>
      <family val="2"/>
    </font>
    <font>
      <sz val="26"/>
      <color indexed="10"/>
      <name val="DejaVu Sans"/>
      <family val="2"/>
    </font>
    <font>
      <b/>
      <sz val="20"/>
      <color indexed="10"/>
      <name val="DejaVu Sans"/>
      <family val="2"/>
    </font>
    <font>
      <b/>
      <sz val="20"/>
      <color indexed="10"/>
      <name val="Calibri"/>
      <family val="2"/>
    </font>
    <font>
      <sz val="12"/>
      <color indexed="8"/>
      <name val="Calibri"/>
      <family val="2"/>
      <charset val="178"/>
    </font>
    <font>
      <b/>
      <sz val="18"/>
      <color indexed="10"/>
      <name val="DejaVu Sans"/>
      <family val="2"/>
    </font>
    <font>
      <b/>
      <sz val="18"/>
      <color indexed="10"/>
      <name val="Calibri"/>
      <family val="2"/>
    </font>
    <font>
      <b/>
      <sz val="18"/>
      <name val="DejaVu Sans"/>
      <family val="2"/>
    </font>
    <font>
      <b/>
      <sz val="18"/>
      <name val="Calibri"/>
      <family val="2"/>
    </font>
    <font>
      <b/>
      <sz val="18"/>
      <color indexed="8"/>
      <name val="Calibri"/>
      <family val="2"/>
    </font>
    <font>
      <b/>
      <sz val="18"/>
      <color rgb="FF7030A0"/>
      <name val="DejaVu Sans"/>
      <charset val="178"/>
    </font>
    <font>
      <b/>
      <sz val="18"/>
      <color theme="1"/>
      <name val="Arial"/>
      <family val="2"/>
      <scheme val="minor"/>
    </font>
    <font>
      <sz val="18"/>
      <color theme="0"/>
      <name val="Arial"/>
      <family val="2"/>
      <charset val="178"/>
      <scheme val="minor"/>
    </font>
    <font>
      <sz val="22"/>
      <color rgb="FF0070C0"/>
      <name val="Calibri (Body)"/>
    </font>
    <font>
      <sz val="22"/>
      <color theme="0"/>
      <name val="Arial"/>
      <family val="2"/>
      <scheme val="minor"/>
    </font>
    <font>
      <sz val="22"/>
      <color rgb="FFFF0000"/>
      <name val="Calibri (Body)"/>
    </font>
    <font>
      <b/>
      <sz val="14"/>
      <color theme="0"/>
      <name val="Arial"/>
      <family val="2"/>
      <scheme val="minor"/>
    </font>
    <font>
      <b/>
      <sz val="24"/>
      <color theme="1"/>
      <name val="Arial"/>
      <family val="2"/>
      <scheme val="minor"/>
    </font>
    <font>
      <sz val="11"/>
      <color indexed="8"/>
      <name val="DejaVu Sans"/>
      <family val="2"/>
    </font>
    <font>
      <sz val="16"/>
      <color theme="0"/>
      <name val="Arial"/>
      <family val="2"/>
      <scheme val="minor"/>
    </font>
    <font>
      <b/>
      <sz val="12"/>
      <color rgb="FF7030A0"/>
      <name val="Arial"/>
      <family val="2"/>
      <scheme val="minor"/>
    </font>
    <font>
      <sz val="14"/>
      <color indexed="8"/>
      <name val="DejaVu Sans"/>
      <family val="2"/>
    </font>
    <font>
      <sz val="14"/>
      <color indexed="40"/>
      <name val="DejaVu Sans"/>
      <family val="2"/>
    </font>
    <font>
      <sz val="14"/>
      <color rgb="FF7030A0"/>
      <name val="DejaVu Sans"/>
      <family val="2"/>
    </font>
    <font>
      <b/>
      <sz val="18"/>
      <color rgb="FF7030A0"/>
      <name val="Calibri"/>
      <family val="2"/>
    </font>
    <font>
      <sz val="14"/>
      <color rgb="FF7030A0"/>
      <name val="Calibri"/>
      <family val="2"/>
    </font>
    <font>
      <sz val="12"/>
      <color theme="0"/>
      <name val="Arial"/>
      <family val="2"/>
      <scheme val="minor"/>
    </font>
    <font>
      <b/>
      <sz val="14"/>
      <color indexed="8"/>
      <name val="DejaVu Sans"/>
      <family val="2"/>
    </font>
    <font>
      <b/>
      <sz val="11"/>
      <color indexed="8"/>
      <name val="Calibri"/>
      <family val="2"/>
    </font>
    <font>
      <b/>
      <sz val="16"/>
      <color indexed="8"/>
      <name val="DejaVu Sans"/>
      <family val="2"/>
    </font>
    <font>
      <b/>
      <sz val="11"/>
      <color indexed="8"/>
      <name val="Times New Roman"/>
      <family val="1"/>
    </font>
    <font>
      <sz val="11"/>
      <name val="DejaVu Sans"/>
      <family val="2"/>
    </font>
    <font>
      <sz val="9"/>
      <name val="Calibri"/>
      <family val="2"/>
      <charset val="178"/>
    </font>
    <font>
      <sz val="11"/>
      <name val="Calibri"/>
      <family val="2"/>
      <charset val="178"/>
    </font>
    <font>
      <sz val="11"/>
      <color indexed="10"/>
      <name val="Calibri"/>
      <family val="2"/>
      <charset val="178"/>
    </font>
    <font>
      <b/>
      <sz val="9"/>
      <color rgb="FF000000"/>
      <name val="Tahoma"/>
      <family val="2"/>
    </font>
    <font>
      <b/>
      <sz val="9"/>
      <color rgb="FF000000"/>
      <name val="Calibri"/>
      <family val="2"/>
    </font>
    <font>
      <b/>
      <sz val="8"/>
      <color rgb="FF000000"/>
      <name val="Tahoma"/>
      <family val="2"/>
    </font>
    <font>
      <sz val="9"/>
      <color theme="1"/>
      <name val="Arial"/>
      <family val="2"/>
      <scheme val="minor"/>
    </font>
    <font>
      <b/>
      <sz val="8"/>
      <color theme="1"/>
      <name val="Arial"/>
      <family val="2"/>
      <scheme val="minor"/>
    </font>
    <font>
      <sz val="12"/>
      <color rgb="FF000000"/>
      <name val="Tahoma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b/>
      <sz val="16"/>
      <color rgb="FFFF0000"/>
      <name val="Calibri (Body)"/>
    </font>
    <font>
      <b/>
      <sz val="16"/>
      <color rgb="FF7030A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4"/>
      <color theme="10"/>
      <name val="Arial"/>
      <family val="2"/>
      <scheme val="minor"/>
    </font>
    <font>
      <b/>
      <sz val="11"/>
      <color rgb="FF0070C0"/>
      <name val="Arial"/>
      <family val="2"/>
      <charset val="178"/>
      <scheme val="minor"/>
    </font>
    <font>
      <b/>
      <sz val="14"/>
      <color rgb="FFFF0000"/>
      <name val="Helvetica"/>
    </font>
    <font>
      <sz val="18"/>
      <color theme="1" tint="4.9989318521683403E-2"/>
      <name val="Tahoma"/>
      <family val="2"/>
    </font>
    <font>
      <sz val="11"/>
      <color rgb="FF001F33"/>
      <name val="Arial"/>
      <family val="2"/>
      <scheme val="minor"/>
    </font>
    <font>
      <sz val="9"/>
      <color rgb="FF000000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29"/>
      </patternFill>
    </fill>
    <fill>
      <patternFill patternType="solid">
        <fgColor rgb="FF92D050"/>
        <bgColor indexed="45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34"/>
      </patternFill>
    </fill>
    <fill>
      <patternFill patternType="solid">
        <fgColor rgb="FFFF9300"/>
        <bgColor indexed="60"/>
      </patternFill>
    </fill>
    <fill>
      <patternFill patternType="solid">
        <fgColor rgb="FFFF9300"/>
        <bgColor indexed="64"/>
      </patternFill>
    </fill>
    <fill>
      <patternFill patternType="solid">
        <fgColor indexed="50"/>
        <bgColor indexed="51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300"/>
        <bgColor indexed="3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92D050"/>
        <bgColor indexed="21"/>
      </patternFill>
    </fill>
    <fill>
      <patternFill patternType="solid">
        <fgColor rgb="FF00B0F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indexed="29"/>
        <bgColor indexed="45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5FFE6"/>
        <bgColor indexed="64"/>
      </patternFill>
    </fill>
    <fill>
      <patternFill patternType="solid">
        <fgColor rgb="FFFFFFDA"/>
        <bgColor indexed="64"/>
      </patternFill>
    </fill>
    <fill>
      <patternFill patternType="solid">
        <fgColor rgb="FFE6F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79D02A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359">
    <xf numFmtId="0" fontId="0" fillId="0" borderId="0" xfId="0"/>
    <xf numFmtId="0" fontId="6" fillId="4" borderId="0" xfId="0" applyFont="1" applyFill="1"/>
    <xf numFmtId="0" fontId="6" fillId="0" borderId="0" xfId="0" applyFont="1"/>
    <xf numFmtId="0" fontId="7" fillId="0" borderId="0" xfId="0" applyFont="1" applyAlignment="1">
      <alignment readingOrder="2"/>
    </xf>
    <xf numFmtId="0" fontId="8" fillId="0" borderId="0" xfId="0" applyFont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0" borderId="0" xfId="0" applyFont="1" applyAlignment="1">
      <alignment horizontal="right" vertical="center" readingOrder="2"/>
    </xf>
    <xf numFmtId="0" fontId="14" fillId="0" borderId="0" xfId="2"/>
    <xf numFmtId="0" fontId="10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right" vertical="center" readingOrder="2"/>
    </xf>
    <xf numFmtId="0" fontId="16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right" readingOrder="1"/>
    </xf>
    <xf numFmtId="0" fontId="16" fillId="0" borderId="0" xfId="0" applyFont="1" applyAlignment="1">
      <alignment horizontal="right" vertical="center" readingOrder="2"/>
    </xf>
    <xf numFmtId="0" fontId="17" fillId="0" borderId="0" xfId="0" applyFont="1" applyAlignment="1">
      <alignment horizontal="right" vertical="center" readingOrder="2"/>
    </xf>
    <xf numFmtId="0" fontId="6" fillId="0" borderId="0" xfId="0" applyFont="1" applyAlignment="1">
      <alignment horizontal="right" vertical="center" readingOrder="2"/>
    </xf>
    <xf numFmtId="0" fontId="6" fillId="0" borderId="1" xfId="0" applyFont="1" applyBorder="1" applyAlignment="1">
      <alignment horizontal="right" vertical="center" wrapText="1" readingOrder="2"/>
    </xf>
    <xf numFmtId="0" fontId="6" fillId="6" borderId="2" xfId="0" applyFont="1" applyFill="1" applyBorder="1" applyAlignment="1">
      <alignment horizontal="center" vertical="center" wrapText="1" readingOrder="2"/>
    </xf>
    <xf numFmtId="0" fontId="6" fillId="0" borderId="2" xfId="0" applyFont="1" applyBorder="1" applyAlignment="1">
      <alignment horizontal="right" vertical="center" wrapText="1" readingOrder="2"/>
    </xf>
    <xf numFmtId="0" fontId="6" fillId="0" borderId="3" xfId="0" applyFont="1" applyBorder="1" applyAlignment="1">
      <alignment horizontal="right" vertical="center" wrapText="1" readingOrder="2"/>
    </xf>
    <xf numFmtId="0" fontId="6" fillId="6" borderId="4" xfId="0" applyFont="1" applyFill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right" vertical="center" wrapText="1" readingOrder="2"/>
    </xf>
    <xf numFmtId="0" fontId="8" fillId="0" borderId="3" xfId="0" applyFont="1" applyBorder="1" applyAlignment="1">
      <alignment horizontal="right" vertical="center" wrapText="1" readingOrder="2"/>
    </xf>
    <xf numFmtId="0" fontId="18" fillId="0" borderId="0" xfId="0" applyFont="1"/>
    <xf numFmtId="0" fontId="19" fillId="0" borderId="0" xfId="0" applyFont="1" applyAlignment="1">
      <alignment horizontal="right" vertical="center" readingOrder="2"/>
    </xf>
    <xf numFmtId="0" fontId="20" fillId="0" borderId="0" xfId="0" applyFont="1" applyAlignment="1">
      <alignment horizontal="right" vertical="center" readingOrder="2"/>
    </xf>
    <xf numFmtId="0" fontId="18" fillId="0" borderId="0" xfId="0" applyFont="1" applyAlignment="1">
      <alignment horizontal="right" vertical="center" readingOrder="2"/>
    </xf>
    <xf numFmtId="0" fontId="25" fillId="0" borderId="0" xfId="0" applyFont="1" applyAlignment="1">
      <alignment horizontal="right" vertical="center" readingOrder="2"/>
    </xf>
    <xf numFmtId="0" fontId="26" fillId="0" borderId="0" xfId="0" applyFont="1" applyAlignment="1">
      <alignment horizontal="right" vertical="center" readingOrder="2"/>
    </xf>
    <xf numFmtId="0" fontId="5" fillId="0" borderId="0" xfId="0" applyFont="1" applyAlignment="1">
      <alignment horizontal="right" vertical="center" readingOrder="2"/>
    </xf>
    <xf numFmtId="0" fontId="5" fillId="0" borderId="0" xfId="0" applyFont="1"/>
    <xf numFmtId="0" fontId="28" fillId="0" borderId="0" xfId="0" applyFont="1" applyAlignment="1">
      <alignment horizontal="right" vertical="center" readingOrder="2"/>
    </xf>
    <xf numFmtId="0" fontId="29" fillId="0" borderId="0" xfId="0" applyFont="1" applyAlignment="1">
      <alignment horizontal="right" vertical="center" readingOrder="2"/>
    </xf>
    <xf numFmtId="0" fontId="15" fillId="0" borderId="0" xfId="0" applyFont="1" applyAlignment="1">
      <alignment horizontal="right" vertical="center" readingOrder="2"/>
    </xf>
    <xf numFmtId="0" fontId="34" fillId="0" borderId="0" xfId="0" applyFont="1" applyAlignment="1">
      <alignment horizontal="center" vertical="center" readingOrder="2"/>
    </xf>
    <xf numFmtId="0" fontId="8" fillId="0" borderId="0" xfId="0" applyFont="1"/>
    <xf numFmtId="0" fontId="36" fillId="0" borderId="0" xfId="0" applyFont="1" applyAlignment="1">
      <alignment horizontal="right" vertical="center" readingOrder="2"/>
    </xf>
    <xf numFmtId="0" fontId="36" fillId="0" borderId="0" xfId="0" applyFont="1"/>
    <xf numFmtId="0" fontId="15" fillId="0" borderId="0" xfId="0" applyFont="1"/>
    <xf numFmtId="0" fontId="16" fillId="0" borderId="1" xfId="0" applyFont="1" applyBorder="1" applyAlignment="1">
      <alignment horizontal="center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9" fillId="0" borderId="1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right" vertical="center" wrapText="1" readingOrder="2"/>
    </xf>
    <xf numFmtId="0" fontId="16" fillId="7" borderId="1" xfId="0" applyFont="1" applyFill="1" applyBorder="1" applyAlignment="1">
      <alignment horizontal="right" vertical="center" wrapText="1" readingOrder="2"/>
    </xf>
    <xf numFmtId="0" fontId="16" fillId="7" borderId="1" xfId="0" applyFont="1" applyFill="1" applyBorder="1" applyAlignment="1">
      <alignment horizontal="center" vertical="center" wrapText="1" readingOrder="2"/>
    </xf>
    <xf numFmtId="0" fontId="16" fillId="0" borderId="1" xfId="0" applyFont="1" applyBorder="1" applyAlignment="1">
      <alignment horizontal="justify" vertical="center" wrapText="1" readingOrder="2"/>
    </xf>
    <xf numFmtId="0" fontId="0" fillId="10" borderId="9" xfId="0" applyFill="1" applyBorder="1" applyAlignment="1">
      <alignment horizontal="center"/>
    </xf>
    <xf numFmtId="0" fontId="46" fillId="0" borderId="3" xfId="0" applyFont="1" applyBorder="1" applyAlignment="1">
      <alignment horizontal="center" vertical="center" wrapText="1" readingOrder="2"/>
    </xf>
    <xf numFmtId="0" fontId="46" fillId="2" borderId="4" xfId="0" applyFont="1" applyFill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center" vertical="center" wrapText="1" readingOrder="1"/>
    </xf>
    <xf numFmtId="10" fontId="6" fillId="0" borderId="4" xfId="0" applyNumberFormat="1" applyFont="1" applyBorder="1" applyAlignment="1">
      <alignment horizontal="center" vertical="center" wrapText="1" readingOrder="2"/>
    </xf>
    <xf numFmtId="0" fontId="0" fillId="10" borderId="9" xfId="0" applyFill="1" applyBorder="1"/>
    <xf numFmtId="0" fontId="49" fillId="15" borderId="9" xfId="0" applyFont="1" applyFill="1" applyBorder="1" applyAlignment="1">
      <alignment horizontal="center" vertical="center"/>
    </xf>
    <xf numFmtId="0" fontId="49" fillId="15" borderId="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 readingOrder="2"/>
    </xf>
    <xf numFmtId="0" fontId="6" fillId="10" borderId="9" xfId="0" applyFont="1" applyFill="1" applyBorder="1" applyAlignment="1">
      <alignment horizontal="center" vertical="center"/>
    </xf>
    <xf numFmtId="0" fontId="48" fillId="15" borderId="9" xfId="0" applyFont="1" applyFill="1" applyBorder="1"/>
    <xf numFmtId="4" fontId="6" fillId="15" borderId="9" xfId="0" applyNumberFormat="1" applyFont="1" applyFill="1" applyBorder="1"/>
    <xf numFmtId="3" fontId="6" fillId="16" borderId="9" xfId="0" applyNumberFormat="1" applyFont="1" applyFill="1" applyBorder="1"/>
    <xf numFmtId="3" fontId="6" fillId="15" borderId="9" xfId="0" applyNumberFormat="1" applyFont="1" applyFill="1" applyBorder="1"/>
    <xf numFmtId="0" fontId="49" fillId="13" borderId="9" xfId="0" applyFont="1" applyFill="1" applyBorder="1" applyAlignment="1">
      <alignment horizontal="center" vertical="center" wrapText="1" readingOrder="1"/>
    </xf>
    <xf numFmtId="0" fontId="6" fillId="17" borderId="9" xfId="0" applyFont="1" applyFill="1" applyBorder="1"/>
    <xf numFmtId="0" fontId="6" fillId="15" borderId="9" xfId="0" applyFont="1" applyFill="1" applyBorder="1"/>
    <xf numFmtId="0" fontId="6" fillId="0" borderId="9" xfId="0" applyFont="1" applyBorder="1"/>
    <xf numFmtId="3" fontId="6" fillId="18" borderId="9" xfId="0" applyNumberFormat="1" applyFont="1" applyFill="1" applyBorder="1"/>
    <xf numFmtId="4" fontId="6" fillId="0" borderId="9" xfId="0" applyNumberFormat="1" applyFont="1" applyBorder="1"/>
    <xf numFmtId="0" fontId="50" fillId="19" borderId="0" xfId="0" applyFont="1" applyFill="1" applyAlignment="1">
      <alignment horizontal="center" vertical="center"/>
    </xf>
    <xf numFmtId="0" fontId="49" fillId="20" borderId="9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2" fillId="0" borderId="0" xfId="0" applyFont="1" applyAlignment="1">
      <alignment horizontal="right" vertical="center" readingOrder="2"/>
    </xf>
    <xf numFmtId="0" fontId="55" fillId="0" borderId="1" xfId="0" applyFont="1" applyBorder="1" applyAlignment="1">
      <alignment horizontal="right" vertical="center" wrapText="1" readingOrder="2"/>
    </xf>
    <xf numFmtId="0" fontId="54" fillId="0" borderId="1" xfId="0" applyFont="1" applyBorder="1" applyAlignment="1">
      <alignment horizontal="right" vertical="center" wrapText="1" readingOrder="2"/>
    </xf>
    <xf numFmtId="0" fontId="56" fillId="0" borderId="0" xfId="0" applyFont="1" applyAlignment="1">
      <alignment horizontal="center" vertical="center" readingOrder="2"/>
    </xf>
    <xf numFmtId="0" fontId="59" fillId="0" borderId="0" xfId="0" applyFont="1" applyAlignment="1">
      <alignment horizontal="right" vertical="center" readingOrder="2"/>
    </xf>
    <xf numFmtId="0" fontId="46" fillId="0" borderId="0" xfId="0" applyFont="1" applyAlignment="1">
      <alignment horizontal="right" vertical="center" readingOrder="2"/>
    </xf>
    <xf numFmtId="0" fontId="9" fillId="0" borderId="0" xfId="0" applyFont="1" applyAlignment="1">
      <alignment horizontal="right" vertical="top" wrapText="1"/>
    </xf>
    <xf numFmtId="0" fontId="62" fillId="0" borderId="0" xfId="0" applyFont="1"/>
    <xf numFmtId="0" fontId="64" fillId="0" borderId="0" xfId="0" applyFont="1" applyAlignment="1">
      <alignment horizontal="right" readingOrder="2"/>
    </xf>
    <xf numFmtId="0" fontId="65" fillId="0" borderId="0" xfId="0" applyFont="1"/>
    <xf numFmtId="0" fontId="64" fillId="0" borderId="0" xfId="0" applyFont="1" applyAlignment="1">
      <alignment horizontal="right" vertical="center" readingOrder="2"/>
    </xf>
    <xf numFmtId="0" fontId="64" fillId="10" borderId="0" xfId="0" applyFont="1" applyFill="1"/>
    <xf numFmtId="0" fontId="65" fillId="10" borderId="0" xfId="0" applyFont="1" applyFill="1"/>
    <xf numFmtId="0" fontId="0" fillId="10" borderId="0" xfId="0" applyFill="1"/>
    <xf numFmtId="0" fontId="5" fillId="0" borderId="0" xfId="0" applyFont="1" applyAlignment="1">
      <alignment horizontal="center" vertical="center"/>
    </xf>
    <xf numFmtId="0" fontId="76" fillId="0" borderId="0" xfId="0" applyFont="1"/>
    <xf numFmtId="0" fontId="64" fillId="0" borderId="0" xfId="0" applyFont="1"/>
    <xf numFmtId="0" fontId="78" fillId="0" borderId="0" xfId="0" applyFont="1" applyAlignment="1">
      <alignment horizontal="center" vertical="center"/>
    </xf>
    <xf numFmtId="14" fontId="79" fillId="10" borderId="9" xfId="0" applyNumberFormat="1" applyFont="1" applyFill="1" applyBorder="1" applyAlignment="1">
      <alignment horizontal="center" vertical="center"/>
    </xf>
    <xf numFmtId="0" fontId="42" fillId="8" borderId="0" xfId="0" applyFont="1" applyFill="1" applyAlignment="1">
      <alignment horizontal="center" vertical="center"/>
    </xf>
    <xf numFmtId="0" fontId="83" fillId="0" borderId="0" xfId="0" applyFont="1" applyAlignment="1">
      <alignment horizontal="center"/>
    </xf>
    <xf numFmtId="0" fontId="84" fillId="10" borderId="0" xfId="0" applyFont="1" applyFill="1"/>
    <xf numFmtId="14" fontId="2" fillId="10" borderId="9" xfId="0" applyNumberFormat="1" applyFont="1" applyFill="1" applyBorder="1" applyAlignment="1">
      <alignment horizontal="center"/>
    </xf>
    <xf numFmtId="4" fontId="0" fillId="17" borderId="0" xfId="0" applyNumberFormat="1" applyFill="1"/>
    <xf numFmtId="0" fontId="85" fillId="0" borderId="0" xfId="0" applyFont="1"/>
    <xf numFmtId="0" fontId="85" fillId="10" borderId="0" xfId="0" applyFont="1" applyFill="1"/>
    <xf numFmtId="4" fontId="85" fillId="10" borderId="0" xfId="0" applyNumberFormat="1" applyFont="1" applyFill="1"/>
    <xf numFmtId="0" fontId="26" fillId="0" borderId="0" xfId="0" applyFont="1"/>
    <xf numFmtId="0" fontId="2" fillId="0" borderId="0" xfId="0" applyFont="1"/>
    <xf numFmtId="0" fontId="86" fillId="10" borderId="9" xfId="0" applyFont="1" applyFill="1" applyBorder="1" applyAlignment="1">
      <alignment horizontal="center" vertical="top" wrapText="1" readingOrder="2"/>
    </xf>
    <xf numFmtId="0" fontId="87" fillId="10" borderId="9" xfId="0" applyFont="1" applyFill="1" applyBorder="1" applyAlignment="1">
      <alignment horizontal="center" vertical="top" wrapText="1" readingOrder="2"/>
    </xf>
    <xf numFmtId="0" fontId="88" fillId="10" borderId="9" xfId="0" applyFont="1" applyFill="1" applyBorder="1" applyAlignment="1">
      <alignment horizontal="center" vertical="top" wrapText="1" readingOrder="2"/>
    </xf>
    <xf numFmtId="0" fontId="86" fillId="10" borderId="6" xfId="0" applyFont="1" applyFill="1" applyBorder="1" applyAlignment="1">
      <alignment horizontal="center" vertical="top" wrapText="1" readingOrder="2"/>
    </xf>
    <xf numFmtId="0" fontId="88" fillId="10" borderId="6" xfId="0" applyFont="1" applyFill="1" applyBorder="1" applyAlignment="1">
      <alignment horizontal="center" vertical="top" wrapText="1" readingOrder="2"/>
    </xf>
    <xf numFmtId="0" fontId="54" fillId="10" borderId="9" xfId="0" applyFont="1" applyFill="1" applyBorder="1" applyAlignment="1">
      <alignment horizontal="center" vertical="top" wrapText="1" readingOrder="2"/>
    </xf>
    <xf numFmtId="0" fontId="89" fillId="10" borderId="9" xfId="0" applyFont="1" applyFill="1" applyBorder="1" applyAlignment="1">
      <alignment horizontal="center" vertical="center"/>
    </xf>
    <xf numFmtId="0" fontId="86" fillId="10" borderId="9" xfId="0" applyFont="1" applyFill="1" applyBorder="1" applyAlignment="1">
      <alignment horizontal="right" vertical="top" wrapText="1" readingOrder="2"/>
    </xf>
    <xf numFmtId="4" fontId="50" fillId="17" borderId="9" xfId="0" applyNumberFormat="1" applyFont="1" applyFill="1" applyBorder="1"/>
    <xf numFmtId="165" fontId="2" fillId="10" borderId="9" xfId="0" applyNumberFormat="1" applyFont="1" applyFill="1" applyBorder="1" applyAlignment="1">
      <alignment horizontal="center"/>
    </xf>
    <xf numFmtId="166" fontId="2" fillId="10" borderId="9" xfId="1" applyNumberFormat="1" applyFont="1" applyFill="1" applyBorder="1" applyAlignment="1">
      <alignment vertical="center"/>
    </xf>
    <xf numFmtId="0" fontId="90" fillId="17" borderId="9" xfId="1" applyNumberFormat="1" applyFont="1" applyFill="1" applyBorder="1"/>
    <xf numFmtId="4" fontId="90" fillId="10" borderId="9" xfId="0" applyNumberFormat="1" applyFont="1" applyFill="1" applyBorder="1"/>
    <xf numFmtId="166" fontId="2" fillId="10" borderId="9" xfId="1" applyNumberFormat="1" applyFont="1" applyFill="1" applyBorder="1" applyAlignment="1">
      <alignment horizontal="center" vertical="center"/>
    </xf>
    <xf numFmtId="0" fontId="50" fillId="10" borderId="9" xfId="0" applyFont="1" applyFill="1" applyBorder="1"/>
    <xf numFmtId="4" fontId="50" fillId="10" borderId="9" xfId="0" applyNumberFormat="1" applyFont="1" applyFill="1" applyBorder="1"/>
    <xf numFmtId="0" fontId="90" fillId="10" borderId="9" xfId="1" applyNumberFormat="1" applyFont="1" applyFill="1" applyBorder="1"/>
    <xf numFmtId="0" fontId="93" fillId="0" borderId="0" xfId="0" applyFont="1" applyAlignment="1">
      <alignment horizontal="right" vertical="center"/>
    </xf>
    <xf numFmtId="14" fontId="93" fillId="0" borderId="0" xfId="0" applyNumberFormat="1" applyFont="1" applyAlignment="1">
      <alignment horizontal="right" vertical="center"/>
    </xf>
    <xf numFmtId="0" fontId="93" fillId="0" borderId="0" xfId="0" applyFont="1" applyAlignment="1">
      <alignment vertical="center"/>
    </xf>
    <xf numFmtId="14" fontId="93" fillId="0" borderId="0" xfId="0" applyNumberFormat="1" applyFont="1" applyAlignment="1">
      <alignment vertical="center"/>
    </xf>
    <xf numFmtId="0" fontId="99" fillId="0" borderId="0" xfId="0" applyFont="1" applyAlignment="1">
      <alignment readingOrder="1"/>
    </xf>
    <xf numFmtId="0" fontId="0" fillId="0" borderId="0" xfId="0" applyAlignment="1">
      <alignment horizontal="right"/>
    </xf>
    <xf numFmtId="0" fontId="10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readingOrder="1"/>
    </xf>
    <xf numFmtId="0" fontId="103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103" fillId="0" borderId="0" xfId="0" applyFont="1" applyAlignment="1">
      <alignment horizontal="right" vertical="center" readingOrder="2"/>
    </xf>
    <xf numFmtId="0" fontId="34" fillId="0" borderId="1" xfId="0" applyFont="1" applyBorder="1" applyAlignment="1">
      <alignment horizontal="right" vertical="center" wrapText="1" readingOrder="2"/>
    </xf>
    <xf numFmtId="0" fontId="105" fillId="0" borderId="0" xfId="0" applyFont="1"/>
    <xf numFmtId="0" fontId="107" fillId="18" borderId="0" xfId="0" applyFont="1" applyFill="1"/>
    <xf numFmtId="0" fontId="109" fillId="26" borderId="0" xfId="0" applyFont="1" applyFill="1"/>
    <xf numFmtId="0" fontId="109" fillId="0" borderId="0" xfId="0" applyFont="1"/>
    <xf numFmtId="0" fontId="110" fillId="0" borderId="0" xfId="0" applyFont="1"/>
    <xf numFmtId="0" fontId="112" fillId="0" borderId="0" xfId="0" applyFont="1"/>
    <xf numFmtId="0" fontId="110" fillId="0" borderId="0" xfId="0" applyFont="1" applyAlignment="1">
      <alignment horizontal="right" readingOrder="2"/>
    </xf>
    <xf numFmtId="0" fontId="105" fillId="0" borderId="0" xfId="0" applyFont="1" applyAlignment="1">
      <alignment horizontal="right" readingOrder="2"/>
    </xf>
    <xf numFmtId="3" fontId="114" fillId="27" borderId="18" xfId="0" applyNumberFormat="1" applyFont="1" applyFill="1" applyBorder="1"/>
    <xf numFmtId="0" fontId="116" fillId="28" borderId="0" xfId="0" applyFont="1" applyFill="1"/>
    <xf numFmtId="0" fontId="0" fillId="28" borderId="0" xfId="0" applyFill="1" applyAlignment="1">
      <alignment horizontal="center"/>
    </xf>
    <xf numFmtId="0" fontId="0" fillId="28" borderId="0" xfId="0" applyFill="1"/>
    <xf numFmtId="0" fontId="117" fillId="28" borderId="0" xfId="0" applyFont="1" applyFill="1"/>
    <xf numFmtId="0" fontId="121" fillId="29" borderId="0" xfId="0" applyFont="1" applyFill="1" applyAlignment="1">
      <alignment vertical="center"/>
    </xf>
    <xf numFmtId="0" fontId="0" fillId="29" borderId="0" xfId="0" applyFill="1"/>
    <xf numFmtId="0" fontId="2" fillId="10" borderId="0" xfId="0" applyFont="1" applyFill="1"/>
    <xf numFmtId="14" fontId="2" fillId="10" borderId="9" xfId="0" applyNumberFormat="1" applyFont="1" applyFill="1" applyBorder="1" applyAlignment="1">
      <alignment horizontal="center" vertical="center"/>
    </xf>
    <xf numFmtId="0" fontId="86" fillId="10" borderId="9" xfId="0" applyFont="1" applyFill="1" applyBorder="1" applyAlignment="1">
      <alignment horizontal="center" vertical="center" wrapText="1" readingOrder="2"/>
    </xf>
    <xf numFmtId="0" fontId="87" fillId="10" borderId="9" xfId="0" applyFont="1" applyFill="1" applyBorder="1" applyAlignment="1">
      <alignment horizontal="center" vertical="center" wrapText="1" readingOrder="2"/>
    </xf>
    <xf numFmtId="0" fontId="88" fillId="10" borderId="9" xfId="0" applyFont="1" applyFill="1" applyBorder="1" applyAlignment="1">
      <alignment horizontal="center" vertical="center" wrapText="1" readingOrder="2"/>
    </xf>
    <xf numFmtId="0" fontId="86" fillId="10" borderId="6" xfId="0" applyFont="1" applyFill="1" applyBorder="1" applyAlignment="1">
      <alignment horizontal="center" vertical="center" wrapText="1" readingOrder="2"/>
    </xf>
    <xf numFmtId="0" fontId="88" fillId="10" borderId="6" xfId="0" applyFont="1" applyFill="1" applyBorder="1" applyAlignment="1">
      <alignment horizontal="center" vertical="center" wrapText="1" readingOrder="2"/>
    </xf>
    <xf numFmtId="0" fontId="54" fillId="10" borderId="9" xfId="0" applyFont="1" applyFill="1" applyBorder="1" applyAlignment="1">
      <alignment horizontal="center" vertical="center" wrapText="1" readingOrder="2"/>
    </xf>
    <xf numFmtId="0" fontId="83" fillId="0" borderId="0" xfId="0" applyFont="1" applyAlignment="1">
      <alignment vertical="center"/>
    </xf>
    <xf numFmtId="0" fontId="122" fillId="11" borderId="0" xfId="0" applyFont="1" applyFill="1" applyAlignment="1">
      <alignment vertical="center"/>
    </xf>
    <xf numFmtId="0" fontId="0" fillId="11" borderId="0" xfId="0" applyFill="1"/>
    <xf numFmtId="0" fontId="86" fillId="10" borderId="9" xfId="0" applyFont="1" applyFill="1" applyBorder="1" applyAlignment="1">
      <alignment horizontal="right" vertical="center" wrapText="1" readingOrder="2"/>
    </xf>
    <xf numFmtId="4" fontId="50" fillId="10" borderId="9" xfId="0" applyNumberFormat="1" applyFont="1" applyFill="1" applyBorder="1" applyAlignment="1">
      <alignment horizontal="center" vertical="center"/>
    </xf>
    <xf numFmtId="165" fontId="2" fillId="10" borderId="9" xfId="0" applyNumberFormat="1" applyFont="1" applyFill="1" applyBorder="1" applyAlignment="1">
      <alignment horizontal="center" vertical="center"/>
    </xf>
    <xf numFmtId="0" fontId="90" fillId="10" borderId="9" xfId="1" applyNumberFormat="1" applyFont="1" applyFill="1" applyBorder="1" applyAlignment="1">
      <alignment horizontal="center" vertical="center"/>
    </xf>
    <xf numFmtId="167" fontId="2" fillId="10" borderId="9" xfId="1" applyNumberFormat="1" applyFont="1" applyFill="1" applyBorder="1" applyAlignment="1">
      <alignment horizontal="center" vertical="center"/>
    </xf>
    <xf numFmtId="0" fontId="123" fillId="15" borderId="20" xfId="0" applyFont="1" applyFill="1" applyBorder="1"/>
    <xf numFmtId="0" fontId="0" fillId="15" borderId="21" xfId="0" applyFill="1" applyBorder="1"/>
    <xf numFmtId="0" fontId="0" fillId="15" borderId="22" xfId="0" applyFill="1" applyBorder="1"/>
    <xf numFmtId="168" fontId="0" fillId="15" borderId="18" xfId="0" applyNumberFormat="1" applyFill="1" applyBorder="1"/>
    <xf numFmtId="0" fontId="123" fillId="15" borderId="23" xfId="0" applyFont="1" applyFill="1" applyBorder="1"/>
    <xf numFmtId="0" fontId="0" fillId="15" borderId="24" xfId="0" applyFill="1" applyBorder="1"/>
    <xf numFmtId="0" fontId="0" fillId="15" borderId="25" xfId="0" applyFill="1" applyBorder="1"/>
    <xf numFmtId="169" fontId="0" fillId="15" borderId="22" xfId="0" applyNumberFormat="1" applyFill="1" applyBorder="1"/>
    <xf numFmtId="0" fontId="124" fillId="30" borderId="0" xfId="0" applyFont="1" applyFill="1"/>
    <xf numFmtId="0" fontId="125" fillId="0" borderId="0" xfId="0" applyFont="1"/>
    <xf numFmtId="0" fontId="126" fillId="31" borderId="0" xfId="0" applyFont="1" applyFill="1"/>
    <xf numFmtId="0" fontId="131" fillId="33" borderId="0" xfId="0" applyFont="1" applyFill="1"/>
    <xf numFmtId="0" fontId="123" fillId="15" borderId="26" xfId="0" applyFont="1" applyFill="1" applyBorder="1" applyAlignment="1">
      <alignment wrapText="1"/>
    </xf>
    <xf numFmtId="0" fontId="123" fillId="15" borderId="18" xfId="0" applyFont="1" applyFill="1" applyBorder="1" applyAlignment="1">
      <alignment wrapText="1"/>
    </xf>
    <xf numFmtId="0" fontId="132" fillId="15" borderId="20" xfId="0" applyFont="1" applyFill="1" applyBorder="1"/>
    <xf numFmtId="0" fontId="133" fillId="15" borderId="22" xfId="0" applyFont="1" applyFill="1" applyBorder="1"/>
    <xf numFmtId="0" fontId="134" fillId="15" borderId="18" xfId="0" applyFont="1" applyFill="1" applyBorder="1" applyAlignment="1">
      <alignment vertical="center" wrapText="1"/>
    </xf>
    <xf numFmtId="0" fontId="135" fillId="32" borderId="18" xfId="0" applyFont="1" applyFill="1" applyBorder="1" applyAlignment="1">
      <alignment horizontal="center" vertical="center" wrapText="1" readingOrder="2"/>
    </xf>
    <xf numFmtId="0" fontId="136" fillId="16" borderId="18" xfId="0" applyFont="1" applyFill="1" applyBorder="1"/>
    <xf numFmtId="0" fontId="0" fillId="34" borderId="18" xfId="0" applyFill="1" applyBorder="1"/>
    <xf numFmtId="4" fontId="0" fillId="15" borderId="25" xfId="0" applyNumberFormat="1" applyFill="1" applyBorder="1"/>
    <xf numFmtId="3" fontId="0" fillId="16" borderId="18" xfId="0" applyNumberFormat="1" applyFill="1" applyBorder="1"/>
    <xf numFmtId="3" fontId="0" fillId="15" borderId="18" xfId="0" applyNumberFormat="1" applyFill="1" applyBorder="1"/>
    <xf numFmtId="0" fontId="133" fillId="32" borderId="18" xfId="0" applyFont="1" applyFill="1" applyBorder="1" applyAlignment="1">
      <alignment horizontal="center" vertical="center" wrapText="1" readingOrder="1"/>
    </xf>
    <xf numFmtId="4" fontId="0" fillId="15" borderId="22" xfId="0" applyNumberFormat="1" applyFill="1" applyBorder="1"/>
    <xf numFmtId="0" fontId="136" fillId="16" borderId="18" xfId="0" applyFont="1" applyFill="1" applyBorder="1" applyAlignment="1">
      <alignment horizontal="center" vertical="center"/>
    </xf>
    <xf numFmtId="168" fontId="137" fillId="16" borderId="18" xfId="0" applyNumberFormat="1" applyFont="1" applyFill="1" applyBorder="1" applyAlignment="1">
      <alignment horizontal="center" vertical="center"/>
    </xf>
    <xf numFmtId="0" fontId="123" fillId="15" borderId="18" xfId="0" applyFont="1" applyFill="1" applyBorder="1"/>
    <xf numFmtId="0" fontId="138" fillId="20" borderId="18" xfId="0" applyFont="1" applyFill="1" applyBorder="1"/>
    <xf numFmtId="4" fontId="0" fillId="15" borderId="27" xfId="0" applyNumberFormat="1" applyFill="1" applyBorder="1"/>
    <xf numFmtId="168" fontId="139" fillId="15" borderId="18" xfId="0" applyNumberFormat="1" applyFont="1" applyFill="1" applyBorder="1"/>
    <xf numFmtId="0" fontId="139" fillId="15" borderId="18" xfId="0" applyFont="1" applyFill="1" applyBorder="1"/>
    <xf numFmtId="3" fontId="0" fillId="18" borderId="18" xfId="0" applyNumberFormat="1" applyFill="1" applyBorder="1"/>
    <xf numFmtId="4" fontId="0" fillId="0" borderId="0" xfId="0" applyNumberFormat="1"/>
    <xf numFmtId="0" fontId="143" fillId="0" borderId="0" xfId="0" applyFont="1" applyAlignment="1">
      <alignment horizontal="right" readingOrder="2"/>
    </xf>
    <xf numFmtId="0" fontId="0" fillId="0" borderId="0" xfId="0" applyAlignment="1">
      <alignment horizontal="center" vertical="center"/>
    </xf>
    <xf numFmtId="0" fontId="50" fillId="35" borderId="0" xfId="0" applyFont="1" applyFill="1" applyAlignment="1">
      <alignment horizontal="center" vertical="center"/>
    </xf>
    <xf numFmtId="0" fontId="50" fillId="35" borderId="0" xfId="0" applyFont="1" applyFill="1" applyAlignment="1">
      <alignment horizontal="center" vertical="center" wrapText="1"/>
    </xf>
    <xf numFmtId="0" fontId="50" fillId="36" borderId="0" xfId="0" applyFont="1" applyFill="1" applyAlignment="1">
      <alignment horizontal="center" vertical="center" wrapText="1"/>
    </xf>
    <xf numFmtId="0" fontId="50" fillId="5" borderId="0" xfId="0" applyFont="1" applyFill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5" fillId="0" borderId="0" xfId="0" applyFont="1"/>
    <xf numFmtId="0" fontId="0" fillId="37" borderId="0" xfId="0" applyFill="1"/>
    <xf numFmtId="0" fontId="0" fillId="36" borderId="0" xfId="0" applyFill="1" applyAlignment="1">
      <alignment horizontal="center" vertical="center"/>
    </xf>
    <xf numFmtId="0" fontId="0" fillId="5" borderId="0" xfId="0" applyFill="1"/>
    <xf numFmtId="0" fontId="0" fillId="37" borderId="0" xfId="0" applyFill="1" applyAlignment="1">
      <alignment horizontal="center"/>
    </xf>
    <xf numFmtId="0" fontId="0" fillId="38" borderId="0" xfId="0" applyFill="1"/>
    <xf numFmtId="0" fontId="0" fillId="39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" borderId="9" xfId="0" applyFill="1" applyBorder="1"/>
    <xf numFmtId="0" fontId="46" fillId="2" borderId="5" xfId="0" applyFont="1" applyFill="1" applyBorder="1" applyAlignment="1">
      <alignment horizontal="center" vertical="center" wrapText="1" readingOrder="2"/>
    </xf>
    <xf numFmtId="0" fontId="147" fillId="10" borderId="3" xfId="0" applyFont="1" applyFill="1" applyBorder="1" applyAlignment="1">
      <alignment horizontal="center" vertical="center" wrapText="1" readingOrder="2"/>
    </xf>
    <xf numFmtId="14" fontId="84" fillId="41" borderId="0" xfId="0" applyNumberFormat="1" applyFont="1" applyFill="1"/>
    <xf numFmtId="0" fontId="152" fillId="0" borderId="0" xfId="2" applyFont="1"/>
    <xf numFmtId="0" fontId="6" fillId="28" borderId="4" xfId="0" applyFont="1" applyFill="1" applyBorder="1" applyAlignment="1">
      <alignment horizontal="center" vertical="center" wrapText="1" readingOrder="2"/>
    </xf>
    <xf numFmtId="0" fontId="6" fillId="30" borderId="4" xfId="0" applyFont="1" applyFill="1" applyBorder="1" applyAlignment="1">
      <alignment horizontal="center" vertical="center" wrapText="1" readingOrder="2"/>
    </xf>
    <xf numFmtId="0" fontId="6" fillId="41" borderId="4" xfId="0" applyFont="1" applyFill="1" applyBorder="1" applyAlignment="1">
      <alignment horizontal="center" vertical="center" wrapText="1" readingOrder="2"/>
    </xf>
    <xf numFmtId="165" fontId="153" fillId="10" borderId="9" xfId="0" applyNumberFormat="1" applyFont="1" applyFill="1" applyBorder="1" applyAlignment="1">
      <alignment horizontal="center"/>
    </xf>
    <xf numFmtId="165" fontId="83" fillId="10" borderId="9" xfId="0" applyNumberFormat="1" applyFont="1" applyFill="1" applyBorder="1" applyAlignment="1">
      <alignment horizontal="center"/>
    </xf>
    <xf numFmtId="0" fontId="50" fillId="10" borderId="9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6" fillId="10" borderId="0" xfId="0" applyFont="1" applyFill="1"/>
    <xf numFmtId="0" fontId="7" fillId="10" borderId="0" xfId="0" applyFont="1" applyFill="1" applyAlignment="1">
      <alignment readingOrder="2"/>
    </xf>
    <xf numFmtId="0" fontId="154" fillId="10" borderId="0" xfId="0" applyFont="1" applyFill="1" applyAlignment="1">
      <alignment readingOrder="2"/>
    </xf>
    <xf numFmtId="0" fontId="155" fillId="0" borderId="0" xfId="0" applyFont="1"/>
    <xf numFmtId="0" fontId="155" fillId="0" borderId="0" xfId="0" applyFont="1" applyAlignment="1">
      <alignment vertical="center" wrapText="1"/>
    </xf>
    <xf numFmtId="0" fontId="156" fillId="0" borderId="0" xfId="0" applyFont="1"/>
    <xf numFmtId="0" fontId="156" fillId="42" borderId="28" xfId="0" applyFont="1" applyFill="1" applyBorder="1" applyAlignment="1">
      <alignment horizontal="right" vertical="center" wrapText="1"/>
    </xf>
    <xf numFmtId="9" fontId="0" fillId="0" borderId="0" xfId="0" applyNumberFormat="1"/>
    <xf numFmtId="10" fontId="157" fillId="0" borderId="0" xfId="0" applyNumberFormat="1" applyFont="1"/>
    <xf numFmtId="10" fontId="0" fillId="0" borderId="0" xfId="0" applyNumberFormat="1"/>
    <xf numFmtId="10" fontId="157" fillId="43" borderId="29" xfId="0" applyNumberFormat="1" applyFont="1" applyFill="1" applyBorder="1" applyAlignment="1">
      <alignment vertical="center" wrapText="1"/>
    </xf>
    <xf numFmtId="14" fontId="49" fillId="20" borderId="9" xfId="0" applyNumberFormat="1" applyFont="1" applyFill="1" applyBorder="1" applyAlignment="1">
      <alignment horizontal="center" vertical="center"/>
    </xf>
    <xf numFmtId="4" fontId="90" fillId="17" borderId="9" xfId="1" applyNumberFormat="1" applyFont="1" applyFill="1" applyBorder="1"/>
    <xf numFmtId="0" fontId="1" fillId="0" borderId="0" xfId="0" applyFont="1" applyAlignment="1">
      <alignment horizontal="center" vertical="center"/>
    </xf>
    <xf numFmtId="0" fontId="0" fillId="0" borderId="9" xfId="0" applyBorder="1"/>
    <xf numFmtId="169" fontId="0" fillId="0" borderId="9" xfId="0" applyNumberFormat="1" applyBorder="1"/>
    <xf numFmtId="10" fontId="0" fillId="0" borderId="9" xfId="0" applyNumberFormat="1" applyBorder="1"/>
    <xf numFmtId="169" fontId="0" fillId="10" borderId="9" xfId="0" applyNumberFormat="1" applyFill="1" applyBorder="1"/>
    <xf numFmtId="0" fontId="38" fillId="0" borderId="0" xfId="0" applyFont="1" applyAlignment="1">
      <alignment horizontal="right" vertical="center" readingOrder="2"/>
    </xf>
    <xf numFmtId="0" fontId="16" fillId="0" borderId="1" xfId="0" applyFont="1" applyBorder="1" applyAlignment="1">
      <alignment horizontal="right" vertical="center" wrapText="1" readingOrder="2"/>
    </xf>
    <xf numFmtId="0" fontId="9" fillId="0" borderId="1" xfId="0" applyFont="1" applyBorder="1" applyAlignment="1">
      <alignment horizontal="center" vertical="center" wrapText="1" readingOrder="2"/>
    </xf>
    <xf numFmtId="0" fontId="4" fillId="2" borderId="0" xfId="0" applyFont="1" applyFill="1" applyAlignment="1">
      <alignment horizontal="center" vertical="center"/>
    </xf>
    <xf numFmtId="0" fontId="78" fillId="3" borderId="0" xfId="0" applyFont="1" applyFill="1" applyAlignment="1">
      <alignment horizontal="center" vertical="center"/>
    </xf>
    <xf numFmtId="0" fontId="14" fillId="0" borderId="0" xfId="2" applyFill="1" applyAlignment="1">
      <alignment horizontal="left"/>
    </xf>
    <xf numFmtId="0" fontId="6" fillId="0" borderId="0" xfId="0" applyFont="1" applyAlignment="1">
      <alignment horizontal="left"/>
    </xf>
    <xf numFmtId="0" fontId="14" fillId="0" borderId="0" xfId="2" applyAlignment="1">
      <alignment horizontal="left"/>
    </xf>
    <xf numFmtId="0" fontId="5" fillId="0" borderId="0" xfId="0" applyFont="1" applyAlignment="1">
      <alignment horizontal="right" vertical="center" readingOrder="2"/>
    </xf>
    <xf numFmtId="0" fontId="69" fillId="0" borderId="2" xfId="0" applyFont="1" applyBorder="1" applyAlignment="1">
      <alignment horizontal="center"/>
    </xf>
    <xf numFmtId="0" fontId="69" fillId="0" borderId="10" xfId="0" applyFont="1" applyBorder="1" applyAlignment="1">
      <alignment horizontal="center"/>
    </xf>
    <xf numFmtId="0" fontId="69" fillId="0" borderId="11" xfId="0" applyFont="1" applyBorder="1" applyAlignment="1">
      <alignment horizontal="center"/>
    </xf>
    <xf numFmtId="14" fontId="6" fillId="10" borderId="2" xfId="0" applyNumberFormat="1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9" fillId="10" borderId="0" xfId="0" applyFont="1" applyFill="1" applyAlignment="1">
      <alignment horizontal="center"/>
    </xf>
    <xf numFmtId="0" fontId="54" fillId="0" borderId="2" xfId="0" applyFont="1" applyBorder="1" applyAlignment="1">
      <alignment horizontal="right" vertical="center" wrapText="1" readingOrder="2"/>
    </xf>
    <xf numFmtId="0" fontId="54" fillId="0" borderId="10" xfId="0" applyFont="1" applyBorder="1" applyAlignment="1">
      <alignment horizontal="right" vertical="center" wrapText="1" readingOrder="2"/>
    </xf>
    <xf numFmtId="0" fontId="54" fillId="0" borderId="11" xfId="0" applyFont="1" applyBorder="1" applyAlignment="1">
      <alignment horizontal="right" vertical="center" wrapText="1" readingOrder="2"/>
    </xf>
    <xf numFmtId="0" fontId="49" fillId="20" borderId="6" xfId="0" applyFont="1" applyFill="1" applyBorder="1" applyAlignment="1">
      <alignment horizontal="center" vertical="center"/>
    </xf>
    <xf numFmtId="0" fontId="49" fillId="20" borderId="8" xfId="0" applyFont="1" applyFill="1" applyBorder="1" applyAlignment="1">
      <alignment horizontal="center" vertical="center"/>
    </xf>
    <xf numFmtId="0" fontId="42" fillId="8" borderId="0" xfId="0" applyFont="1" applyFill="1" applyAlignment="1">
      <alignment horizontal="center"/>
    </xf>
    <xf numFmtId="0" fontId="4" fillId="9" borderId="0" xfId="0" applyFont="1" applyFill="1" applyAlignment="1">
      <alignment horizontal="right" vertical="center"/>
    </xf>
    <xf numFmtId="0" fontId="51" fillId="11" borderId="0" xfId="0" applyFont="1" applyFill="1" applyAlignment="1">
      <alignment horizontal="center" vertical="center"/>
    </xf>
    <xf numFmtId="0" fontId="52" fillId="0" borderId="0" xfId="0" applyFont="1" applyAlignment="1">
      <alignment horizontal="center" vertical="center" readingOrder="2"/>
    </xf>
    <xf numFmtId="0" fontId="54" fillId="0" borderId="0" xfId="0" applyFont="1" applyAlignment="1">
      <alignment horizontal="center" vertical="center" readingOrder="2"/>
    </xf>
    <xf numFmtId="0" fontId="55" fillId="0" borderId="2" xfId="0" applyFont="1" applyBorder="1" applyAlignment="1">
      <alignment horizontal="center" vertical="center" wrapText="1" readingOrder="2"/>
    </xf>
    <xf numFmtId="0" fontId="55" fillId="0" borderId="10" xfId="0" applyFont="1" applyBorder="1" applyAlignment="1">
      <alignment horizontal="center" vertical="center" wrapText="1" readingOrder="2"/>
    </xf>
    <xf numFmtId="0" fontId="55" fillId="0" borderId="11" xfId="0" applyFont="1" applyBorder="1" applyAlignment="1">
      <alignment horizontal="center" vertical="center" wrapText="1" readingOrder="2"/>
    </xf>
    <xf numFmtId="0" fontId="49" fillId="20" borderId="6" xfId="0" applyFont="1" applyFill="1" applyBorder="1" applyAlignment="1">
      <alignment horizontal="center" vertical="center" wrapText="1"/>
    </xf>
    <xf numFmtId="0" fontId="48" fillId="12" borderId="9" xfId="0" applyFont="1" applyFill="1" applyBorder="1" applyAlignment="1">
      <alignment horizontal="center" vertical="center"/>
    </xf>
    <xf numFmtId="4" fontId="48" fillId="13" borderId="9" xfId="0" applyNumberFormat="1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/>
    </xf>
    <xf numFmtId="0" fontId="49" fillId="15" borderId="6" xfId="0" applyFont="1" applyFill="1" applyBorder="1" applyAlignment="1">
      <alignment horizontal="center" vertical="center"/>
    </xf>
    <xf numFmtId="0" fontId="49" fillId="15" borderId="8" xfId="0" applyFont="1" applyFill="1" applyBorder="1" applyAlignment="1">
      <alignment horizontal="center" vertical="center"/>
    </xf>
    <xf numFmtId="0" fontId="47" fillId="11" borderId="0" xfId="0" applyFont="1" applyFill="1" applyAlignment="1">
      <alignment horizontal="center" vertical="center"/>
    </xf>
    <xf numFmtId="0" fontId="146" fillId="0" borderId="5" xfId="0" applyFont="1" applyBorder="1" applyAlignment="1">
      <alignment horizontal="center" vertical="center" wrapText="1" readingOrder="2"/>
    </xf>
    <xf numFmtId="0" fontId="146" fillId="0" borderId="3" xfId="0" applyFont="1" applyBorder="1" applyAlignment="1">
      <alignment horizontal="center" vertical="center" wrapText="1" readingOrder="2"/>
    </xf>
    <xf numFmtId="0" fontId="0" fillId="10" borderId="6" xfId="0" applyFill="1" applyBorder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45" fillId="0" borderId="5" xfId="0" applyFont="1" applyBorder="1" applyAlignment="1">
      <alignment horizontal="center" vertical="center" wrapText="1" readingOrder="2"/>
    </xf>
    <xf numFmtId="0" fontId="45" fillId="0" borderId="3" xfId="0" applyFont="1" applyBorder="1" applyAlignment="1">
      <alignment horizontal="center" vertical="center" wrapText="1" readingOrder="2"/>
    </xf>
    <xf numFmtId="0" fontId="43" fillId="0" borderId="0" xfId="0" applyFont="1" applyAlignment="1">
      <alignment horizontal="right" vertical="center" wrapText="1"/>
    </xf>
    <xf numFmtId="0" fontId="4" fillId="9" borderId="0" xfId="0" applyFont="1" applyFill="1" applyAlignment="1">
      <alignment horizontal="center" vertical="center"/>
    </xf>
    <xf numFmtId="0" fontId="39" fillId="4" borderId="0" xfId="0" applyFont="1" applyFill="1" applyAlignment="1">
      <alignment horizontal="center" vertical="center" wrapText="1"/>
    </xf>
    <xf numFmtId="0" fontId="4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43" fillId="0" borderId="0" xfId="0" applyFont="1" applyAlignment="1">
      <alignment horizontal="right" vertical="center" wrapText="1" readingOrder="2"/>
    </xf>
    <xf numFmtId="0" fontId="43" fillId="0" borderId="0" xfId="0" applyFont="1" applyAlignment="1">
      <alignment horizontal="right" vertical="center" wrapText="1" shrinkToFit="1" readingOrder="2"/>
    </xf>
    <xf numFmtId="0" fontId="4" fillId="21" borderId="0" xfId="0" applyFont="1" applyFill="1" applyAlignment="1">
      <alignment horizontal="right" vertical="center"/>
    </xf>
    <xf numFmtId="0" fontId="61" fillId="0" borderId="0" xfId="0" applyFont="1" applyAlignment="1">
      <alignment horizontal="center" vertical="center" wrapText="1" readingOrder="2"/>
    </xf>
    <xf numFmtId="0" fontId="68" fillId="10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54" fillId="0" borderId="1" xfId="0" applyFont="1" applyBorder="1" applyAlignment="1">
      <alignment horizontal="right" vertical="center" wrapText="1" readingOrder="2"/>
    </xf>
    <xf numFmtId="0" fontId="54" fillId="0" borderId="1" xfId="0" applyFont="1" applyBorder="1" applyAlignment="1">
      <alignment vertical="center" readingOrder="2"/>
    </xf>
    <xf numFmtId="0" fontId="55" fillId="0" borderId="1" xfId="0" applyFont="1" applyBorder="1" applyAlignment="1">
      <alignment horizontal="center" vertical="center" wrapText="1" readingOrder="2"/>
    </xf>
    <xf numFmtId="0" fontId="18" fillId="4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65" fillId="9" borderId="0" xfId="0" applyFont="1" applyFill="1" applyAlignment="1">
      <alignment horizontal="right" vertical="center"/>
    </xf>
    <xf numFmtId="0" fontId="65" fillId="9" borderId="0" xfId="0" applyFont="1" applyFill="1" applyAlignment="1">
      <alignment horizontal="center" vertical="center"/>
    </xf>
    <xf numFmtId="0" fontId="95" fillId="0" borderId="6" xfId="0" applyFont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93" fillId="0" borderId="0" xfId="0" applyFont="1" applyAlignment="1">
      <alignment horizontal="right" vertical="center"/>
    </xf>
    <xf numFmtId="0" fontId="94" fillId="11" borderId="0" xfId="0" applyFont="1" applyFill="1" applyAlignment="1">
      <alignment horizontal="center" vertical="center"/>
    </xf>
    <xf numFmtId="0" fontId="68" fillId="0" borderId="6" xfId="0" applyFont="1" applyBorder="1" applyAlignment="1">
      <alignment horizontal="center" vertical="center"/>
    </xf>
    <xf numFmtId="0" fontId="68" fillId="0" borderId="7" xfId="0" applyFont="1" applyBorder="1" applyAlignment="1">
      <alignment horizontal="center" vertical="center"/>
    </xf>
    <xf numFmtId="0" fontId="68" fillId="0" borderId="8" xfId="0" applyFont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7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4" fillId="14" borderId="0" xfId="0" applyFont="1" applyFill="1" applyAlignment="1">
      <alignment horizontal="right" vertical="center"/>
    </xf>
    <xf numFmtId="0" fontId="41" fillId="4" borderId="0" xfId="0" applyFont="1" applyFill="1" applyAlignment="1">
      <alignment horizontal="center"/>
    </xf>
    <xf numFmtId="0" fontId="15" fillId="9" borderId="0" xfId="0" applyFont="1" applyFill="1" applyAlignment="1">
      <alignment horizontal="center" vertical="center"/>
    </xf>
    <xf numFmtId="0" fontId="81" fillId="9" borderId="0" xfId="0" applyFont="1" applyFill="1" applyAlignment="1">
      <alignment horizontal="center" wrapText="1"/>
    </xf>
    <xf numFmtId="0" fontId="13" fillId="0" borderId="5" xfId="0" applyFont="1" applyBorder="1" applyAlignment="1">
      <alignment horizontal="right" vertical="top"/>
    </xf>
    <xf numFmtId="0" fontId="6" fillId="0" borderId="5" xfId="0" applyFont="1" applyBorder="1" applyAlignment="1">
      <alignment horizontal="right" vertical="top"/>
    </xf>
    <xf numFmtId="0" fontId="6" fillId="0" borderId="17" xfId="0" applyFont="1" applyBorder="1" applyAlignment="1">
      <alignment horizontal="right" vertical="top"/>
    </xf>
    <xf numFmtId="0" fontId="6" fillId="0" borderId="3" xfId="0" applyFont="1" applyBorder="1" applyAlignment="1">
      <alignment horizontal="right" vertical="top"/>
    </xf>
    <xf numFmtId="0" fontId="101" fillId="0" borderId="5" xfId="0" applyFont="1" applyBorder="1" applyAlignment="1">
      <alignment horizontal="right" vertical="center" wrapText="1"/>
    </xf>
    <xf numFmtId="0" fontId="101" fillId="0" borderId="5" xfId="0" applyFont="1" applyBorder="1" applyAlignment="1">
      <alignment horizontal="right" vertical="center"/>
    </xf>
    <xf numFmtId="0" fontId="101" fillId="0" borderId="17" xfId="0" applyFont="1" applyBorder="1" applyAlignment="1">
      <alignment horizontal="right" vertical="center"/>
    </xf>
    <xf numFmtId="0" fontId="101" fillId="0" borderId="3" xfId="0" applyFont="1" applyBorder="1" applyAlignment="1">
      <alignment horizontal="right" vertical="center"/>
    </xf>
    <xf numFmtId="0" fontId="10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4" fillId="0" borderId="2" xfId="0" applyFont="1" applyBorder="1" applyAlignment="1">
      <alignment vertical="center" readingOrder="2"/>
    </xf>
    <xf numFmtId="0" fontId="54" fillId="0" borderId="10" xfId="0" applyFont="1" applyBorder="1" applyAlignment="1">
      <alignment vertical="center" readingOrder="2"/>
    </xf>
    <xf numFmtId="0" fontId="54" fillId="0" borderId="11" xfId="0" applyFont="1" applyBorder="1" applyAlignment="1">
      <alignment vertical="center" readingOrder="2"/>
    </xf>
    <xf numFmtId="0" fontId="97" fillId="22" borderId="0" xfId="0" applyFont="1" applyFill="1" applyAlignment="1">
      <alignment horizontal="center" readingOrder="1"/>
    </xf>
    <xf numFmtId="0" fontId="98" fillId="23" borderId="0" xfId="0" applyFont="1" applyFill="1" applyAlignment="1">
      <alignment horizontal="right" vertical="center" readingOrder="2"/>
    </xf>
    <xf numFmtId="0" fontId="51" fillId="24" borderId="0" xfId="0" applyFont="1" applyFill="1" applyAlignment="1">
      <alignment horizontal="center" vertical="center" readingOrder="2"/>
    </xf>
    <xf numFmtId="0" fontId="100" fillId="0" borderId="12" xfId="0" applyFont="1" applyBorder="1" applyAlignment="1">
      <alignment horizontal="center" vertical="center"/>
    </xf>
    <xf numFmtId="0" fontId="100" fillId="0" borderId="13" xfId="0" applyFont="1" applyBorder="1" applyAlignment="1">
      <alignment horizontal="center" vertical="center"/>
    </xf>
    <xf numFmtId="0" fontId="100" fillId="0" borderId="14" xfId="0" applyFont="1" applyBorder="1" applyAlignment="1">
      <alignment horizontal="center" vertical="center"/>
    </xf>
    <xf numFmtId="0" fontId="100" fillId="0" borderId="4" xfId="0" applyFont="1" applyBorder="1" applyAlignment="1">
      <alignment horizontal="center" vertical="center"/>
    </xf>
    <xf numFmtId="0" fontId="100" fillId="0" borderId="15" xfId="0" applyFont="1" applyBorder="1" applyAlignment="1">
      <alignment horizontal="center" vertical="center"/>
    </xf>
    <xf numFmtId="0" fontId="100" fillId="0" borderId="16" xfId="0" applyFont="1" applyBorder="1" applyAlignment="1">
      <alignment horizontal="center" vertical="center"/>
    </xf>
    <xf numFmtId="0" fontId="10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54" fillId="0" borderId="0" xfId="0" applyFont="1" applyAlignment="1">
      <alignment horizontal="right" vertical="center" readingOrder="2"/>
    </xf>
    <xf numFmtId="0" fontId="34" fillId="0" borderId="2" xfId="0" applyFont="1" applyBorder="1" applyAlignment="1">
      <alignment horizontal="right" vertical="center" wrapText="1" readingOrder="2"/>
    </xf>
    <xf numFmtId="0" fontId="34" fillId="0" borderId="10" xfId="0" applyFont="1" applyBorder="1" applyAlignment="1">
      <alignment horizontal="right" vertical="center" wrapText="1" readingOrder="2"/>
    </xf>
    <xf numFmtId="0" fontId="34" fillId="0" borderId="11" xfId="0" applyFont="1" applyBorder="1" applyAlignment="1">
      <alignment horizontal="right" vertical="center" wrapText="1" readingOrder="2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06" fillId="25" borderId="0" xfId="0" applyFont="1" applyFill="1" applyAlignment="1">
      <alignment horizontal="center"/>
    </xf>
    <xf numFmtId="0" fontId="112" fillId="15" borderId="0" xfId="0" applyFont="1" applyFill="1" applyAlignment="1">
      <alignment horizontal="center"/>
    </xf>
    <xf numFmtId="0" fontId="136" fillId="15" borderId="24" xfId="0" applyFont="1" applyFill="1" applyBorder="1" applyAlignment="1">
      <alignment horizontal="center"/>
    </xf>
    <xf numFmtId="0" fontId="81" fillId="28" borderId="0" xfId="0" applyFont="1" applyFill="1" applyAlignment="1">
      <alignment horizontal="center"/>
    </xf>
    <xf numFmtId="0" fontId="0" fillId="0" borderId="19" xfId="0" applyBorder="1" applyAlignment="1">
      <alignment horizontal="center"/>
    </xf>
    <xf numFmtId="0" fontId="126" fillId="31" borderId="0" xfId="0" applyFont="1" applyFill="1" applyAlignment="1">
      <alignment horizontal="center"/>
    </xf>
    <xf numFmtId="4" fontId="123" fillId="32" borderId="0" xfId="0" applyNumberFormat="1" applyFont="1" applyFill="1" applyAlignment="1">
      <alignment horizontal="center" wrapText="1"/>
    </xf>
    <xf numFmtId="0" fontId="4" fillId="14" borderId="0" xfId="0" applyFont="1" applyFill="1" applyAlignment="1">
      <alignment horizontal="center" vertical="center"/>
    </xf>
    <xf numFmtId="0" fontId="41" fillId="28" borderId="0" xfId="0" applyFont="1" applyFill="1" applyAlignment="1">
      <alignment horizontal="center"/>
    </xf>
    <xf numFmtId="0" fontId="8" fillId="21" borderId="0" xfId="0" applyFont="1" applyFill="1" applyAlignment="1">
      <alignment horizontal="center" vertical="center"/>
    </xf>
  </cellXfs>
  <cellStyles count="3">
    <cellStyle name="Comma" xfId="1" builtinId="3"/>
    <cellStyle name="ارتباط تشعبي" xfId="2" builtinId="8"/>
    <cellStyle name="عادي" xfId="0" builtinId="0"/>
  </cellStyles>
  <dxfs count="1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79D0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microsoft.com/office/2017/06/relationships/rdRichValue" Target="richData/rdrichvalue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7/06/relationships/rdRichValueStructure" Target="richData/rdrichvaluestructur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jpeg"/><Relationship Id="rId7" Type="http://schemas.openxmlformats.org/officeDocument/2006/relationships/image" Target="../media/image14.jp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21.png"/><Relationship Id="rId7" Type="http://schemas.openxmlformats.org/officeDocument/2006/relationships/image" Target="../media/image2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Relationship Id="rId6" Type="http://schemas.openxmlformats.org/officeDocument/2006/relationships/image" Target="../media/image26.png"/><Relationship Id="rId5" Type="http://schemas.openxmlformats.org/officeDocument/2006/relationships/image" Target="../media/image24.png"/><Relationship Id="rId4" Type="http://schemas.openxmlformats.org/officeDocument/2006/relationships/image" Target="../media/image22.png"/><Relationship Id="rId9" Type="http://schemas.openxmlformats.org/officeDocument/2006/relationships/image" Target="../media/image3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4" Type="http://schemas.openxmlformats.org/officeDocument/2006/relationships/image" Target="../media/image20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6.png"/><Relationship Id="rId6" Type="http://schemas.openxmlformats.org/officeDocument/2006/relationships/image" Target="../media/image21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31.png"/><Relationship Id="rId7" Type="http://schemas.openxmlformats.org/officeDocument/2006/relationships/image" Target="../media/image22.png"/><Relationship Id="rId2" Type="http://schemas.openxmlformats.org/officeDocument/2006/relationships/image" Target="../media/image26.png"/><Relationship Id="rId1" Type="http://schemas.openxmlformats.org/officeDocument/2006/relationships/image" Target="../media/image30.png"/><Relationship Id="rId6" Type="http://schemas.openxmlformats.org/officeDocument/2006/relationships/image" Target="../media/image34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36.png"/><Relationship Id="rId5" Type="http://schemas.openxmlformats.org/officeDocument/2006/relationships/image" Target="../media/image30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825499</xdr:colOff>
      <xdr:row>61</xdr:row>
      <xdr:rowOff>0</xdr:rowOff>
    </xdr:from>
    <xdr:to>
      <xdr:col>4</xdr:col>
      <xdr:colOff>787399</xdr:colOff>
      <xdr:row>69</xdr:row>
      <xdr:rowOff>114301</xdr:rowOff>
    </xdr:to>
    <xdr:pic>
      <xdr:nvPicPr>
        <xdr:cNvPr id="2" name="Picture 1" descr="Image result for keyboard prtscn ke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4718851" y="13515975"/>
          <a:ext cx="2476500" cy="163830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12700</xdr:colOff>
      <xdr:row>74</xdr:row>
      <xdr:rowOff>12700</xdr:rowOff>
    </xdr:from>
    <xdr:to>
      <xdr:col>9</xdr:col>
      <xdr:colOff>533400</xdr:colOff>
      <xdr:row>90</xdr:row>
      <xdr:rowOff>114657</xdr:rowOff>
    </xdr:to>
    <xdr:pic>
      <xdr:nvPicPr>
        <xdr:cNvPr id="3" name="Picture 2" descr="How to Take Screenshots on Windows 11 [8 Methods Explained] | Beebo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9019725" y="16024225"/>
          <a:ext cx="7854950" cy="3035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94</xdr:row>
      <xdr:rowOff>0</xdr:rowOff>
    </xdr:from>
    <xdr:to>
      <xdr:col>6</xdr:col>
      <xdr:colOff>571500</xdr:colOff>
      <xdr:row>115</xdr:row>
      <xdr:rowOff>66674</xdr:rowOff>
    </xdr:to>
    <xdr:pic>
      <xdr:nvPicPr>
        <xdr:cNvPr id="4" name="Picture 3" descr="capture screenshot macbook pr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1467650" y="19707225"/>
          <a:ext cx="5419725" cy="38671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426720</xdr:colOff>
      <xdr:row>24</xdr:row>
      <xdr:rowOff>60960</xdr:rowOff>
    </xdr:from>
    <xdr:to>
      <xdr:col>15</xdr:col>
      <xdr:colOff>30480</xdr:colOff>
      <xdr:row>36</xdr:row>
      <xdr:rowOff>33786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8952180" y="4945380"/>
          <a:ext cx="6256020" cy="2716026"/>
        </a:xfrm>
        <a:prstGeom prst="rect">
          <a:avLst/>
        </a:prstGeom>
      </xdr:spPr>
    </xdr:pic>
    <xdr:clientData/>
  </xdr:twoCellAnchor>
  <xdr:twoCellAnchor>
    <xdr:from>
      <xdr:col>13</xdr:col>
      <xdr:colOff>426720</xdr:colOff>
      <xdr:row>33</xdr:row>
      <xdr:rowOff>220980</xdr:rowOff>
    </xdr:from>
    <xdr:to>
      <xdr:col>13</xdr:col>
      <xdr:colOff>716280</xdr:colOff>
      <xdr:row>35</xdr:row>
      <xdr:rowOff>30480</xdr:rowOff>
    </xdr:to>
    <xdr:sp macro="" textlink="">
      <xdr:nvSpPr>
        <xdr:cNvPr id="10" name="Right Arrow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2099744660" y="7162800"/>
          <a:ext cx="289560" cy="26670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13</xdr:col>
      <xdr:colOff>190500</xdr:colOff>
      <xdr:row>24</xdr:row>
      <xdr:rowOff>190500</xdr:rowOff>
    </xdr:from>
    <xdr:to>
      <xdr:col>13</xdr:col>
      <xdr:colOff>541020</xdr:colOff>
      <xdr:row>26</xdr:row>
      <xdr:rowOff>30480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099919920" y="5074920"/>
          <a:ext cx="350520" cy="29718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6985</xdr:colOff>
      <xdr:row>167</xdr:row>
      <xdr:rowOff>175895</xdr:rowOff>
    </xdr:from>
    <xdr:to>
      <xdr:col>0</xdr:col>
      <xdr:colOff>9341</xdr:colOff>
      <xdr:row>171</xdr:row>
      <xdr:rowOff>91990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67207251" y="35563175"/>
          <a:ext cx="3609524" cy="685714"/>
        </a:xfrm>
        <a:prstGeom prst="rect">
          <a:avLst/>
        </a:prstGeom>
      </xdr:spPr>
    </xdr:pic>
    <xdr:clientData/>
  </xdr:twoCellAnchor>
  <xdr:twoCellAnchor>
    <xdr:from>
      <xdr:col>0</xdr:col>
      <xdr:colOff>727807</xdr:colOff>
      <xdr:row>173</xdr:row>
      <xdr:rowOff>131396</xdr:rowOff>
    </xdr:from>
    <xdr:to>
      <xdr:col>1</xdr:col>
      <xdr:colOff>259861</xdr:colOff>
      <xdr:row>174</xdr:row>
      <xdr:rowOff>137746</xdr:rowOff>
    </xdr:to>
    <xdr:sp macro="" textlink="">
      <xdr:nvSpPr>
        <xdr:cNvPr id="13" name="Arrow: Up 12">
          <a:extLst>
            <a:ext uri="{FF2B5EF4-FFF2-40B4-BE49-F238E27FC236}">
              <a16:creationId xmlns:a16="http://schemas.microsoft.com/office/drawing/2014/main" id="{F260AB06-9C19-40AE-A3F4-B4B1FCDD0EDA}"/>
            </a:ext>
          </a:extLst>
        </xdr:cNvPr>
        <xdr:cNvSpPr/>
      </xdr:nvSpPr>
      <xdr:spPr>
        <a:xfrm>
          <a:off x="12245993562" y="37752704"/>
          <a:ext cx="279400" cy="19196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616927</xdr:colOff>
      <xdr:row>173</xdr:row>
      <xdr:rowOff>149469</xdr:rowOff>
    </xdr:from>
    <xdr:to>
      <xdr:col>2</xdr:col>
      <xdr:colOff>148981</xdr:colOff>
      <xdr:row>174</xdr:row>
      <xdr:rowOff>155819</xdr:rowOff>
    </xdr:to>
    <xdr:sp macro="" textlink="">
      <xdr:nvSpPr>
        <xdr:cNvPr id="15" name="Arrow: Up 14">
          <a:extLst>
            <a:ext uri="{FF2B5EF4-FFF2-40B4-BE49-F238E27FC236}">
              <a16:creationId xmlns:a16="http://schemas.microsoft.com/office/drawing/2014/main" id="{2A7D1BA4-DAEF-4045-A09D-EBB9B8688F15}"/>
            </a:ext>
          </a:extLst>
        </xdr:cNvPr>
        <xdr:cNvSpPr/>
      </xdr:nvSpPr>
      <xdr:spPr>
        <a:xfrm>
          <a:off x="12245357096" y="37770777"/>
          <a:ext cx="279400" cy="19196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312615</xdr:colOff>
      <xdr:row>173</xdr:row>
      <xdr:rowOff>179754</xdr:rowOff>
    </xdr:from>
    <xdr:to>
      <xdr:col>6</xdr:col>
      <xdr:colOff>590061</xdr:colOff>
      <xdr:row>175</xdr:row>
      <xdr:rowOff>489</xdr:rowOff>
    </xdr:to>
    <xdr:sp macro="" textlink="">
      <xdr:nvSpPr>
        <xdr:cNvPr id="16" name="Arrow: Up 15">
          <a:extLst>
            <a:ext uri="{FF2B5EF4-FFF2-40B4-BE49-F238E27FC236}">
              <a16:creationId xmlns:a16="http://schemas.microsoft.com/office/drawing/2014/main" id="{11243A38-FE1B-4408-B70B-36D6A9859B4D}"/>
            </a:ext>
          </a:extLst>
        </xdr:cNvPr>
        <xdr:cNvSpPr/>
      </xdr:nvSpPr>
      <xdr:spPr>
        <a:xfrm>
          <a:off x="12239445246" y="37801062"/>
          <a:ext cx="277446" cy="19196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266700</xdr:colOff>
      <xdr:row>173</xdr:row>
      <xdr:rowOff>120650</xdr:rowOff>
    </xdr:from>
    <xdr:to>
      <xdr:col>0</xdr:col>
      <xdr:colOff>546100</xdr:colOff>
      <xdr:row>174</xdr:row>
      <xdr:rowOff>127000</xdr:rowOff>
    </xdr:to>
    <xdr:sp macro="" textlink="">
      <xdr:nvSpPr>
        <xdr:cNvPr id="17" name="Arrow: Up 16">
          <a:extLst>
            <a:ext uri="{FF2B5EF4-FFF2-40B4-BE49-F238E27FC236}">
              <a16:creationId xmlns:a16="http://schemas.microsoft.com/office/drawing/2014/main" id="{EE641834-4EF3-45E4-982C-4400B2107DCD}"/>
            </a:ext>
          </a:extLst>
        </xdr:cNvPr>
        <xdr:cNvSpPr/>
      </xdr:nvSpPr>
      <xdr:spPr>
        <a:xfrm>
          <a:off x="12278455250" y="37655500"/>
          <a:ext cx="279400" cy="190500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0</xdr:colOff>
      <xdr:row>123</xdr:row>
      <xdr:rowOff>22676</xdr:rowOff>
    </xdr:from>
    <xdr:to>
      <xdr:col>16</xdr:col>
      <xdr:colOff>133773</xdr:colOff>
      <xdr:row>131</xdr:row>
      <xdr:rowOff>73042</xdr:rowOff>
    </xdr:to>
    <xdr:pic>
      <xdr:nvPicPr>
        <xdr:cNvPr id="18" name="صورة 27" descr="صورة تحتوي على نص, التلون, خط, لقطة شاشة&#10;&#10;تم إنشاء الوصف تلقائياً">
          <a:extLst>
            <a:ext uri="{FF2B5EF4-FFF2-40B4-BE49-F238E27FC236}">
              <a16:creationId xmlns:a16="http://schemas.microsoft.com/office/drawing/2014/main" id="{DE0B795D-483C-46CD-B169-7237442036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32428073" y="26555907"/>
          <a:ext cx="14572696" cy="15352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171</xdr:row>
      <xdr:rowOff>1</xdr:rowOff>
    </xdr:from>
    <xdr:to>
      <xdr:col>7</xdr:col>
      <xdr:colOff>732692</xdr:colOff>
      <xdr:row>173</xdr:row>
      <xdr:rowOff>127000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4984661-576B-46BD-8B85-D8A14E309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8555269" y="37250078"/>
          <a:ext cx="8445500" cy="4982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8</xdr:col>
      <xdr:colOff>74327</xdr:colOff>
      <xdr:row>148</xdr:row>
      <xdr:rowOff>140296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A7F322-8FC1-46B7-B7C3-9A2A9C7EA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8466288" y="30108769"/>
          <a:ext cx="8534481" cy="2924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10</xdr:col>
      <xdr:colOff>544526</xdr:colOff>
      <xdr:row>165</xdr:row>
      <xdr:rowOff>172047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E45F0E5-5999-4348-8CEC-184653684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6501397" y="33313077"/>
          <a:ext cx="10499372" cy="295627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8</xdr:row>
      <xdr:rowOff>0</xdr:rowOff>
    </xdr:from>
    <xdr:to>
      <xdr:col>8</xdr:col>
      <xdr:colOff>38099</xdr:colOff>
      <xdr:row>10</xdr:row>
      <xdr:rowOff>0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3E28E570-1897-402A-93F4-411A984FED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6448276" y="3038475"/>
          <a:ext cx="5876924" cy="381000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7</xdr:row>
      <xdr:rowOff>180975</xdr:rowOff>
    </xdr:from>
    <xdr:to>
      <xdr:col>19</xdr:col>
      <xdr:colOff>123825</xdr:colOff>
      <xdr:row>19</xdr:row>
      <xdr:rowOff>19051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12AD3618-278C-751B-FDE2-30CBF3668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07351900" y="3028950"/>
          <a:ext cx="8277225" cy="21240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7</xdr:col>
      <xdr:colOff>723900</xdr:colOff>
      <xdr:row>33</xdr:row>
      <xdr:rowOff>66674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7A99FFA2-2B5D-4186-ACF5-BA8EB1429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16581625" y="7419975"/>
          <a:ext cx="5638800" cy="4476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7</xdr:col>
      <xdr:colOff>800100</xdr:colOff>
      <xdr:row>56</xdr:row>
      <xdr:rowOff>28630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AF09CDC0-C7FF-4C94-BD65-2D7CA6062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16505425" y="11753850"/>
          <a:ext cx="5715000" cy="39058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54</xdr:row>
      <xdr:rowOff>0</xdr:rowOff>
    </xdr:from>
    <xdr:to>
      <xdr:col>18</xdr:col>
      <xdr:colOff>9526</xdr:colOff>
      <xdr:row>69</xdr:row>
      <xdr:rowOff>161925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033031FA-3421-452B-851C-08A8E20FE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08285349" y="11753850"/>
          <a:ext cx="7381875" cy="28765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7</xdr:col>
      <xdr:colOff>809625</xdr:colOff>
      <xdr:row>79</xdr:row>
      <xdr:rowOff>50800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DFB5A510-92AC-4004-B159-46F1BFE9F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416495900" y="15916275"/>
          <a:ext cx="5724525" cy="41275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77</xdr:row>
      <xdr:rowOff>0</xdr:rowOff>
    </xdr:from>
    <xdr:to>
      <xdr:col>18</xdr:col>
      <xdr:colOff>19050</xdr:colOff>
      <xdr:row>93</xdr:row>
      <xdr:rowOff>35983</xdr:rowOff>
    </xdr:to>
    <xdr:pic>
      <xdr:nvPicPr>
        <xdr:cNvPr id="8" name="صورة 7">
          <a:extLst>
            <a:ext uri="{FF2B5EF4-FFF2-40B4-BE49-F238E27FC236}">
              <a16:creationId xmlns:a16="http://schemas.microsoft.com/office/drawing/2014/main" id="{5D6A272C-F838-475E-8E30-BB800E3BF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08275825" y="15916275"/>
          <a:ext cx="7391400" cy="29315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7</xdr:col>
      <xdr:colOff>790575</xdr:colOff>
      <xdr:row>102</xdr:row>
      <xdr:rowOff>38156</xdr:rowOff>
    </xdr:to>
    <xdr:pic>
      <xdr:nvPicPr>
        <xdr:cNvPr id="9" name="صورة 8">
          <a:extLst>
            <a:ext uri="{FF2B5EF4-FFF2-40B4-BE49-F238E27FC236}">
              <a16:creationId xmlns:a16="http://schemas.microsoft.com/office/drawing/2014/main" id="{16920312-F49B-4978-B50F-EC671735E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16514950" y="20078700"/>
          <a:ext cx="5705475" cy="40010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100</xdr:row>
      <xdr:rowOff>0</xdr:rowOff>
    </xdr:from>
    <xdr:to>
      <xdr:col>17</xdr:col>
      <xdr:colOff>771525</xdr:colOff>
      <xdr:row>116</xdr:row>
      <xdr:rowOff>76615</xdr:rowOff>
    </xdr:to>
    <xdr:pic>
      <xdr:nvPicPr>
        <xdr:cNvPr id="10" name="صورة 9">
          <a:extLst>
            <a:ext uri="{FF2B5EF4-FFF2-40B4-BE49-F238E27FC236}">
              <a16:creationId xmlns:a16="http://schemas.microsoft.com/office/drawing/2014/main" id="{F8D157D1-C5F9-44A7-94AB-95AE39DA8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408342500" y="20078700"/>
          <a:ext cx="7324725" cy="2972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235636</xdr:colOff>
      <xdr:row>17</xdr:row>
      <xdr:rowOff>75053</xdr:rowOff>
    </xdr:from>
    <xdr:to>
      <xdr:col>11</xdr:col>
      <xdr:colOff>403860</xdr:colOff>
      <xdr:row>53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980755280" y="4197473"/>
          <a:ext cx="9060764" cy="6584827"/>
        </a:xfrm>
        <a:prstGeom prst="rect">
          <a:avLst/>
        </a:prstGeom>
        <a:solidFill>
          <a:schemeClr val="bg1"/>
        </a:solidFill>
        <a:ln w="82550" cmpd="sng">
          <a:gradFill flip="none" rotWithShape="1">
            <a:gsLst>
              <a:gs pos="20000">
                <a:srgbClr val="0070C0"/>
              </a:gs>
              <a:gs pos="100000">
                <a:schemeClr val="accent6">
                  <a:lumMod val="95000"/>
                  <a:lumOff val="5000"/>
                </a:schemeClr>
              </a:gs>
              <a:gs pos="100000">
                <a:srgbClr val="00B0F0"/>
              </a:gs>
            </a:gsLst>
            <a:path path="circle">
              <a:fillToRect r="100000" b="100000"/>
            </a:path>
            <a:tileRect l="-100000" t="-100000"/>
          </a:gradFill>
          <a:extLst>
            <a:ext uri="{C807C97D-BFC1-408E-A445-0C87EB9F89A2}">
              <ask:lineSketchStyleProps xmlns:ask="http://schemas.microsoft.com/office/drawing/2018/sketchyshapes" sd="1219033472">
                <a:custGeom>
                  <a:avLst/>
                  <a:gdLst>
                    <a:gd name="connsiteX0" fmla="*/ 0 w 8968672"/>
                    <a:gd name="connsiteY0" fmla="*/ 0 h 5619469"/>
                    <a:gd name="connsiteX1" fmla="*/ 777285 w 8968672"/>
                    <a:gd name="connsiteY1" fmla="*/ 0 h 5619469"/>
                    <a:gd name="connsiteX2" fmla="*/ 1554570 w 8968672"/>
                    <a:gd name="connsiteY2" fmla="*/ 0 h 5619469"/>
                    <a:gd name="connsiteX3" fmla="*/ 2152481 w 8968672"/>
                    <a:gd name="connsiteY3" fmla="*/ 0 h 5619469"/>
                    <a:gd name="connsiteX4" fmla="*/ 2840079 w 8968672"/>
                    <a:gd name="connsiteY4" fmla="*/ 0 h 5619469"/>
                    <a:gd name="connsiteX5" fmla="*/ 3437991 w 8968672"/>
                    <a:gd name="connsiteY5" fmla="*/ 0 h 5619469"/>
                    <a:gd name="connsiteX6" fmla="*/ 4035902 w 8968672"/>
                    <a:gd name="connsiteY6" fmla="*/ 0 h 5619469"/>
                    <a:gd name="connsiteX7" fmla="*/ 4633814 w 8968672"/>
                    <a:gd name="connsiteY7" fmla="*/ 0 h 5619469"/>
                    <a:gd name="connsiteX8" fmla="*/ 4962665 w 8968672"/>
                    <a:gd name="connsiteY8" fmla="*/ 0 h 5619469"/>
                    <a:gd name="connsiteX9" fmla="*/ 5650263 w 8968672"/>
                    <a:gd name="connsiteY9" fmla="*/ 0 h 5619469"/>
                    <a:gd name="connsiteX10" fmla="*/ 5979115 w 8968672"/>
                    <a:gd name="connsiteY10" fmla="*/ 0 h 5619469"/>
                    <a:gd name="connsiteX11" fmla="*/ 6577026 w 8968672"/>
                    <a:gd name="connsiteY11" fmla="*/ 0 h 5619469"/>
                    <a:gd name="connsiteX12" fmla="*/ 7354311 w 8968672"/>
                    <a:gd name="connsiteY12" fmla="*/ 0 h 5619469"/>
                    <a:gd name="connsiteX13" fmla="*/ 8131596 w 8968672"/>
                    <a:gd name="connsiteY13" fmla="*/ 0 h 5619469"/>
                    <a:gd name="connsiteX14" fmla="*/ 8968672 w 8968672"/>
                    <a:gd name="connsiteY14" fmla="*/ 0 h 5619469"/>
                    <a:gd name="connsiteX15" fmla="*/ 8968672 w 8968672"/>
                    <a:gd name="connsiteY15" fmla="*/ 505752 h 5619469"/>
                    <a:gd name="connsiteX16" fmla="*/ 8968672 w 8968672"/>
                    <a:gd name="connsiteY16" fmla="*/ 955310 h 5619469"/>
                    <a:gd name="connsiteX17" fmla="*/ 8968672 w 8968672"/>
                    <a:gd name="connsiteY17" fmla="*/ 1517257 h 5619469"/>
                    <a:gd name="connsiteX18" fmla="*/ 8968672 w 8968672"/>
                    <a:gd name="connsiteY18" fmla="*/ 2079204 h 5619469"/>
                    <a:gd name="connsiteX19" fmla="*/ 8968672 w 8968672"/>
                    <a:gd name="connsiteY19" fmla="*/ 2584956 h 5619469"/>
                    <a:gd name="connsiteX20" fmla="*/ 8968672 w 8968672"/>
                    <a:gd name="connsiteY20" fmla="*/ 3259292 h 5619469"/>
                    <a:gd name="connsiteX21" fmla="*/ 8968672 w 8968672"/>
                    <a:gd name="connsiteY21" fmla="*/ 3708850 h 5619469"/>
                    <a:gd name="connsiteX22" fmla="*/ 8968672 w 8968672"/>
                    <a:gd name="connsiteY22" fmla="*/ 4383186 h 5619469"/>
                    <a:gd name="connsiteX23" fmla="*/ 8968672 w 8968672"/>
                    <a:gd name="connsiteY23" fmla="*/ 4832743 h 5619469"/>
                    <a:gd name="connsiteX24" fmla="*/ 8968672 w 8968672"/>
                    <a:gd name="connsiteY24" fmla="*/ 5619469 h 5619469"/>
                    <a:gd name="connsiteX25" fmla="*/ 8191387 w 8968672"/>
                    <a:gd name="connsiteY25" fmla="*/ 5619469 h 5619469"/>
                    <a:gd name="connsiteX26" fmla="*/ 7683162 w 8968672"/>
                    <a:gd name="connsiteY26" fmla="*/ 5619469 h 5619469"/>
                    <a:gd name="connsiteX27" fmla="*/ 6995564 w 8968672"/>
                    <a:gd name="connsiteY27" fmla="*/ 5619469 h 5619469"/>
                    <a:gd name="connsiteX28" fmla="*/ 6666713 w 8968672"/>
                    <a:gd name="connsiteY28" fmla="*/ 5619469 h 5619469"/>
                    <a:gd name="connsiteX29" fmla="*/ 5889428 w 8968672"/>
                    <a:gd name="connsiteY29" fmla="*/ 5619469 h 5619469"/>
                    <a:gd name="connsiteX30" fmla="*/ 5381203 w 8968672"/>
                    <a:gd name="connsiteY30" fmla="*/ 5619469 h 5619469"/>
                    <a:gd name="connsiteX31" fmla="*/ 4783292 w 8968672"/>
                    <a:gd name="connsiteY31" fmla="*/ 5619469 h 5619469"/>
                    <a:gd name="connsiteX32" fmla="*/ 4364754 w 8968672"/>
                    <a:gd name="connsiteY32" fmla="*/ 5619469 h 5619469"/>
                    <a:gd name="connsiteX33" fmla="*/ 3677156 w 8968672"/>
                    <a:gd name="connsiteY33" fmla="*/ 5619469 h 5619469"/>
                    <a:gd name="connsiteX34" fmla="*/ 2899871 w 8968672"/>
                    <a:gd name="connsiteY34" fmla="*/ 5619469 h 5619469"/>
                    <a:gd name="connsiteX35" fmla="*/ 2391646 w 8968672"/>
                    <a:gd name="connsiteY35" fmla="*/ 5619469 h 5619469"/>
                    <a:gd name="connsiteX36" fmla="*/ 1614361 w 8968672"/>
                    <a:gd name="connsiteY36" fmla="*/ 5619469 h 5619469"/>
                    <a:gd name="connsiteX37" fmla="*/ 1016449 w 8968672"/>
                    <a:gd name="connsiteY37" fmla="*/ 5619469 h 5619469"/>
                    <a:gd name="connsiteX38" fmla="*/ 0 w 8968672"/>
                    <a:gd name="connsiteY38" fmla="*/ 5619469 h 5619469"/>
                    <a:gd name="connsiteX39" fmla="*/ 0 w 8968672"/>
                    <a:gd name="connsiteY39" fmla="*/ 4945133 h 5619469"/>
                    <a:gd name="connsiteX40" fmla="*/ 0 w 8968672"/>
                    <a:gd name="connsiteY40" fmla="*/ 4383186 h 5619469"/>
                    <a:gd name="connsiteX41" fmla="*/ 0 w 8968672"/>
                    <a:gd name="connsiteY41" fmla="*/ 3765044 h 5619469"/>
                    <a:gd name="connsiteX42" fmla="*/ 0 w 8968672"/>
                    <a:gd name="connsiteY42" fmla="*/ 3146903 h 5619469"/>
                    <a:gd name="connsiteX43" fmla="*/ 0 w 8968672"/>
                    <a:gd name="connsiteY43" fmla="*/ 2472566 h 5619469"/>
                    <a:gd name="connsiteX44" fmla="*/ 0 w 8968672"/>
                    <a:gd name="connsiteY44" fmla="*/ 2079204 h 5619469"/>
                    <a:gd name="connsiteX45" fmla="*/ 0 w 8968672"/>
                    <a:gd name="connsiteY45" fmla="*/ 1685841 h 5619469"/>
                    <a:gd name="connsiteX46" fmla="*/ 0 w 8968672"/>
                    <a:gd name="connsiteY46" fmla="*/ 1011504 h 5619469"/>
                    <a:gd name="connsiteX47" fmla="*/ 0 w 8968672"/>
                    <a:gd name="connsiteY47" fmla="*/ 505752 h 5619469"/>
                    <a:gd name="connsiteX48" fmla="*/ 0 w 8968672"/>
                    <a:gd name="connsiteY48" fmla="*/ 0 h 561946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  <a:cxn ang="0">
                      <a:pos x="connsiteX21" y="connsiteY21"/>
                    </a:cxn>
                    <a:cxn ang="0">
                      <a:pos x="connsiteX22" y="connsiteY22"/>
                    </a:cxn>
                    <a:cxn ang="0">
                      <a:pos x="connsiteX23" y="connsiteY23"/>
                    </a:cxn>
                    <a:cxn ang="0">
                      <a:pos x="connsiteX24" y="connsiteY24"/>
                    </a:cxn>
                    <a:cxn ang="0">
                      <a:pos x="connsiteX25" y="connsiteY25"/>
                    </a:cxn>
                    <a:cxn ang="0">
                      <a:pos x="connsiteX26" y="connsiteY26"/>
                    </a:cxn>
                    <a:cxn ang="0">
                      <a:pos x="connsiteX27" y="connsiteY27"/>
                    </a:cxn>
                    <a:cxn ang="0">
                      <a:pos x="connsiteX28" y="connsiteY28"/>
                    </a:cxn>
                    <a:cxn ang="0">
                      <a:pos x="connsiteX29" y="connsiteY29"/>
                    </a:cxn>
                    <a:cxn ang="0">
                      <a:pos x="connsiteX30" y="connsiteY30"/>
                    </a:cxn>
                    <a:cxn ang="0">
                      <a:pos x="connsiteX31" y="connsiteY31"/>
                    </a:cxn>
                    <a:cxn ang="0">
                      <a:pos x="connsiteX32" y="connsiteY32"/>
                    </a:cxn>
                    <a:cxn ang="0">
                      <a:pos x="connsiteX33" y="connsiteY33"/>
                    </a:cxn>
                    <a:cxn ang="0">
                      <a:pos x="connsiteX34" y="connsiteY34"/>
                    </a:cxn>
                    <a:cxn ang="0">
                      <a:pos x="connsiteX35" y="connsiteY35"/>
                    </a:cxn>
                    <a:cxn ang="0">
                      <a:pos x="connsiteX36" y="connsiteY36"/>
                    </a:cxn>
                    <a:cxn ang="0">
                      <a:pos x="connsiteX37" y="connsiteY37"/>
                    </a:cxn>
                    <a:cxn ang="0">
                      <a:pos x="connsiteX38" y="connsiteY38"/>
                    </a:cxn>
                    <a:cxn ang="0">
                      <a:pos x="connsiteX39" y="connsiteY39"/>
                    </a:cxn>
                    <a:cxn ang="0">
                      <a:pos x="connsiteX40" y="connsiteY40"/>
                    </a:cxn>
                    <a:cxn ang="0">
                      <a:pos x="connsiteX41" y="connsiteY41"/>
                    </a:cxn>
                    <a:cxn ang="0">
                      <a:pos x="connsiteX42" y="connsiteY42"/>
                    </a:cxn>
                    <a:cxn ang="0">
                      <a:pos x="connsiteX43" y="connsiteY43"/>
                    </a:cxn>
                    <a:cxn ang="0">
                      <a:pos x="connsiteX44" y="connsiteY44"/>
                    </a:cxn>
                    <a:cxn ang="0">
                      <a:pos x="connsiteX45" y="connsiteY45"/>
                    </a:cxn>
                    <a:cxn ang="0">
                      <a:pos x="connsiteX46" y="connsiteY46"/>
                    </a:cxn>
                    <a:cxn ang="0">
                      <a:pos x="connsiteX47" y="connsiteY47"/>
                    </a:cxn>
                    <a:cxn ang="0">
                      <a:pos x="connsiteX48" y="connsiteY48"/>
                    </a:cxn>
                  </a:cxnLst>
                  <a:rect l="l" t="t" r="r" b="b"/>
                  <a:pathLst>
                    <a:path w="8968672" h="5619469" fill="none" extrusionOk="0">
                      <a:moveTo>
                        <a:pt x="0" y="0"/>
                      </a:moveTo>
                      <a:cubicBezTo>
                        <a:pt x="331914" y="-81624"/>
                        <a:pt x="600249" y="58879"/>
                        <a:pt x="777285" y="0"/>
                      </a:cubicBezTo>
                      <a:cubicBezTo>
                        <a:pt x="954322" y="-58879"/>
                        <a:pt x="1167672" y="12490"/>
                        <a:pt x="1554570" y="0"/>
                      </a:cubicBezTo>
                      <a:cubicBezTo>
                        <a:pt x="1941468" y="-12490"/>
                        <a:pt x="1972543" y="2484"/>
                        <a:pt x="2152481" y="0"/>
                      </a:cubicBezTo>
                      <a:cubicBezTo>
                        <a:pt x="2332419" y="-2484"/>
                        <a:pt x="2690976" y="53340"/>
                        <a:pt x="2840079" y="0"/>
                      </a:cubicBezTo>
                      <a:cubicBezTo>
                        <a:pt x="2989182" y="-53340"/>
                        <a:pt x="3190519" y="47409"/>
                        <a:pt x="3437991" y="0"/>
                      </a:cubicBezTo>
                      <a:cubicBezTo>
                        <a:pt x="3685463" y="-47409"/>
                        <a:pt x="3802784" y="1225"/>
                        <a:pt x="4035902" y="0"/>
                      </a:cubicBezTo>
                      <a:cubicBezTo>
                        <a:pt x="4269020" y="-1225"/>
                        <a:pt x="4389977" y="6562"/>
                        <a:pt x="4633814" y="0"/>
                      </a:cubicBezTo>
                      <a:cubicBezTo>
                        <a:pt x="4877651" y="-6562"/>
                        <a:pt x="4872364" y="34325"/>
                        <a:pt x="4962665" y="0"/>
                      </a:cubicBezTo>
                      <a:cubicBezTo>
                        <a:pt x="5052966" y="-34325"/>
                        <a:pt x="5370731" y="10120"/>
                        <a:pt x="5650263" y="0"/>
                      </a:cubicBezTo>
                      <a:cubicBezTo>
                        <a:pt x="5929795" y="-10120"/>
                        <a:pt x="5840947" y="13179"/>
                        <a:pt x="5979115" y="0"/>
                      </a:cubicBezTo>
                      <a:cubicBezTo>
                        <a:pt x="6117283" y="-13179"/>
                        <a:pt x="6412804" y="38141"/>
                        <a:pt x="6577026" y="0"/>
                      </a:cubicBezTo>
                      <a:cubicBezTo>
                        <a:pt x="6741248" y="-38141"/>
                        <a:pt x="7074839" y="90418"/>
                        <a:pt x="7354311" y="0"/>
                      </a:cubicBezTo>
                      <a:cubicBezTo>
                        <a:pt x="7633784" y="-90418"/>
                        <a:pt x="7861878" y="91821"/>
                        <a:pt x="8131596" y="0"/>
                      </a:cubicBezTo>
                      <a:cubicBezTo>
                        <a:pt x="8401314" y="-91821"/>
                        <a:pt x="8567791" y="18452"/>
                        <a:pt x="8968672" y="0"/>
                      </a:cubicBezTo>
                      <a:cubicBezTo>
                        <a:pt x="9000385" y="109920"/>
                        <a:pt x="8942742" y="265428"/>
                        <a:pt x="8968672" y="505752"/>
                      </a:cubicBezTo>
                      <a:cubicBezTo>
                        <a:pt x="8994602" y="746076"/>
                        <a:pt x="8961889" y="798693"/>
                        <a:pt x="8968672" y="955310"/>
                      </a:cubicBezTo>
                      <a:cubicBezTo>
                        <a:pt x="8975455" y="1111927"/>
                        <a:pt x="8911064" y="1293933"/>
                        <a:pt x="8968672" y="1517257"/>
                      </a:cubicBezTo>
                      <a:cubicBezTo>
                        <a:pt x="9026280" y="1740581"/>
                        <a:pt x="8944536" y="1938471"/>
                        <a:pt x="8968672" y="2079204"/>
                      </a:cubicBezTo>
                      <a:cubicBezTo>
                        <a:pt x="8992808" y="2219937"/>
                        <a:pt x="8951297" y="2425665"/>
                        <a:pt x="8968672" y="2584956"/>
                      </a:cubicBezTo>
                      <a:cubicBezTo>
                        <a:pt x="8986047" y="2744247"/>
                        <a:pt x="8946864" y="3017500"/>
                        <a:pt x="8968672" y="3259292"/>
                      </a:cubicBezTo>
                      <a:cubicBezTo>
                        <a:pt x="8990480" y="3501084"/>
                        <a:pt x="8924162" y="3511645"/>
                        <a:pt x="8968672" y="3708850"/>
                      </a:cubicBezTo>
                      <a:cubicBezTo>
                        <a:pt x="9013182" y="3906055"/>
                        <a:pt x="8891998" y="4114451"/>
                        <a:pt x="8968672" y="4383186"/>
                      </a:cubicBezTo>
                      <a:cubicBezTo>
                        <a:pt x="9045346" y="4651921"/>
                        <a:pt x="8936575" y="4674055"/>
                        <a:pt x="8968672" y="4832743"/>
                      </a:cubicBezTo>
                      <a:cubicBezTo>
                        <a:pt x="9000769" y="4991431"/>
                        <a:pt x="8919280" y="5417032"/>
                        <a:pt x="8968672" y="5619469"/>
                      </a:cubicBezTo>
                      <a:cubicBezTo>
                        <a:pt x="8776438" y="5667894"/>
                        <a:pt x="8392831" y="5593663"/>
                        <a:pt x="8191387" y="5619469"/>
                      </a:cubicBezTo>
                      <a:cubicBezTo>
                        <a:pt x="7989943" y="5645275"/>
                        <a:pt x="7843086" y="5571519"/>
                        <a:pt x="7683162" y="5619469"/>
                      </a:cubicBezTo>
                      <a:cubicBezTo>
                        <a:pt x="7523238" y="5667419"/>
                        <a:pt x="7151137" y="5550239"/>
                        <a:pt x="6995564" y="5619469"/>
                      </a:cubicBezTo>
                      <a:cubicBezTo>
                        <a:pt x="6839991" y="5688699"/>
                        <a:pt x="6802806" y="5603039"/>
                        <a:pt x="6666713" y="5619469"/>
                      </a:cubicBezTo>
                      <a:cubicBezTo>
                        <a:pt x="6530620" y="5635899"/>
                        <a:pt x="6049560" y="5581389"/>
                        <a:pt x="5889428" y="5619469"/>
                      </a:cubicBezTo>
                      <a:cubicBezTo>
                        <a:pt x="5729296" y="5657549"/>
                        <a:pt x="5525247" y="5593152"/>
                        <a:pt x="5381203" y="5619469"/>
                      </a:cubicBezTo>
                      <a:cubicBezTo>
                        <a:pt x="5237160" y="5645786"/>
                        <a:pt x="4984784" y="5581229"/>
                        <a:pt x="4783292" y="5619469"/>
                      </a:cubicBezTo>
                      <a:cubicBezTo>
                        <a:pt x="4581800" y="5657709"/>
                        <a:pt x="4491623" y="5616776"/>
                        <a:pt x="4364754" y="5619469"/>
                      </a:cubicBezTo>
                      <a:cubicBezTo>
                        <a:pt x="4237885" y="5622162"/>
                        <a:pt x="3963301" y="5554757"/>
                        <a:pt x="3677156" y="5619469"/>
                      </a:cubicBezTo>
                      <a:cubicBezTo>
                        <a:pt x="3391011" y="5684181"/>
                        <a:pt x="3173467" y="5613663"/>
                        <a:pt x="2899871" y="5619469"/>
                      </a:cubicBezTo>
                      <a:cubicBezTo>
                        <a:pt x="2626275" y="5625275"/>
                        <a:pt x="2617043" y="5599123"/>
                        <a:pt x="2391646" y="5619469"/>
                      </a:cubicBezTo>
                      <a:cubicBezTo>
                        <a:pt x="2166249" y="5639815"/>
                        <a:pt x="1836901" y="5609647"/>
                        <a:pt x="1614361" y="5619469"/>
                      </a:cubicBezTo>
                      <a:cubicBezTo>
                        <a:pt x="1391822" y="5629291"/>
                        <a:pt x="1284657" y="5569515"/>
                        <a:pt x="1016449" y="5619469"/>
                      </a:cubicBezTo>
                      <a:cubicBezTo>
                        <a:pt x="748241" y="5669423"/>
                        <a:pt x="404507" y="5596754"/>
                        <a:pt x="0" y="5619469"/>
                      </a:cubicBezTo>
                      <a:cubicBezTo>
                        <a:pt x="-24128" y="5463507"/>
                        <a:pt x="66915" y="5202309"/>
                        <a:pt x="0" y="4945133"/>
                      </a:cubicBezTo>
                      <a:cubicBezTo>
                        <a:pt x="-66915" y="4687957"/>
                        <a:pt x="39573" y="4510867"/>
                        <a:pt x="0" y="4383186"/>
                      </a:cubicBezTo>
                      <a:cubicBezTo>
                        <a:pt x="-39573" y="4255505"/>
                        <a:pt x="27018" y="4068781"/>
                        <a:pt x="0" y="3765044"/>
                      </a:cubicBezTo>
                      <a:cubicBezTo>
                        <a:pt x="-27018" y="3461307"/>
                        <a:pt x="23689" y="3304618"/>
                        <a:pt x="0" y="3146903"/>
                      </a:cubicBezTo>
                      <a:cubicBezTo>
                        <a:pt x="-23689" y="2989188"/>
                        <a:pt x="3098" y="2641973"/>
                        <a:pt x="0" y="2472566"/>
                      </a:cubicBezTo>
                      <a:cubicBezTo>
                        <a:pt x="-3098" y="2303159"/>
                        <a:pt x="9793" y="2262958"/>
                        <a:pt x="0" y="2079204"/>
                      </a:cubicBezTo>
                      <a:cubicBezTo>
                        <a:pt x="-9793" y="1895450"/>
                        <a:pt x="16157" y="1816146"/>
                        <a:pt x="0" y="1685841"/>
                      </a:cubicBezTo>
                      <a:cubicBezTo>
                        <a:pt x="-16157" y="1555536"/>
                        <a:pt x="64517" y="1310351"/>
                        <a:pt x="0" y="1011504"/>
                      </a:cubicBezTo>
                      <a:cubicBezTo>
                        <a:pt x="-64517" y="712657"/>
                        <a:pt x="23991" y="616399"/>
                        <a:pt x="0" y="505752"/>
                      </a:cubicBezTo>
                      <a:cubicBezTo>
                        <a:pt x="-23991" y="395105"/>
                        <a:pt x="59489" y="156177"/>
                        <a:pt x="0" y="0"/>
                      </a:cubicBezTo>
                      <a:close/>
                    </a:path>
                    <a:path w="8968672" h="5619469" stroke="0" extrusionOk="0">
                      <a:moveTo>
                        <a:pt x="0" y="0"/>
                      </a:moveTo>
                      <a:cubicBezTo>
                        <a:pt x="200555" y="-4576"/>
                        <a:pt x="299466" y="33971"/>
                        <a:pt x="508225" y="0"/>
                      </a:cubicBezTo>
                      <a:cubicBezTo>
                        <a:pt x="716985" y="-33971"/>
                        <a:pt x="731196" y="35070"/>
                        <a:pt x="837076" y="0"/>
                      </a:cubicBezTo>
                      <a:cubicBezTo>
                        <a:pt x="942956" y="-35070"/>
                        <a:pt x="1304933" y="59364"/>
                        <a:pt x="1614361" y="0"/>
                      </a:cubicBezTo>
                      <a:cubicBezTo>
                        <a:pt x="1923790" y="-59364"/>
                        <a:pt x="1908079" y="17088"/>
                        <a:pt x="2122586" y="0"/>
                      </a:cubicBezTo>
                      <a:cubicBezTo>
                        <a:pt x="2337094" y="-17088"/>
                        <a:pt x="2522214" y="32123"/>
                        <a:pt x="2630810" y="0"/>
                      </a:cubicBezTo>
                      <a:cubicBezTo>
                        <a:pt x="2739406" y="-32123"/>
                        <a:pt x="3077614" y="51150"/>
                        <a:pt x="3408095" y="0"/>
                      </a:cubicBezTo>
                      <a:cubicBezTo>
                        <a:pt x="3738577" y="-51150"/>
                        <a:pt x="3741991" y="4348"/>
                        <a:pt x="3826633" y="0"/>
                      </a:cubicBezTo>
                      <a:cubicBezTo>
                        <a:pt x="3911275" y="-4348"/>
                        <a:pt x="4442124" y="61825"/>
                        <a:pt x="4603918" y="0"/>
                      </a:cubicBezTo>
                      <a:cubicBezTo>
                        <a:pt x="4765713" y="-61825"/>
                        <a:pt x="5133059" y="80124"/>
                        <a:pt x="5381203" y="0"/>
                      </a:cubicBezTo>
                      <a:cubicBezTo>
                        <a:pt x="5629347" y="-80124"/>
                        <a:pt x="5767799" y="55845"/>
                        <a:pt x="5979115" y="0"/>
                      </a:cubicBezTo>
                      <a:cubicBezTo>
                        <a:pt x="6190431" y="-55845"/>
                        <a:pt x="6419450" y="69395"/>
                        <a:pt x="6756400" y="0"/>
                      </a:cubicBezTo>
                      <a:cubicBezTo>
                        <a:pt x="7093351" y="-69395"/>
                        <a:pt x="7125488" y="40209"/>
                        <a:pt x="7264624" y="0"/>
                      </a:cubicBezTo>
                      <a:cubicBezTo>
                        <a:pt x="7403760" y="-40209"/>
                        <a:pt x="7598925" y="29595"/>
                        <a:pt x="7772849" y="0"/>
                      </a:cubicBezTo>
                      <a:cubicBezTo>
                        <a:pt x="7946773" y="-29595"/>
                        <a:pt x="8213763" y="62941"/>
                        <a:pt x="8460447" y="0"/>
                      </a:cubicBezTo>
                      <a:cubicBezTo>
                        <a:pt x="8707131" y="-62941"/>
                        <a:pt x="8730413" y="4959"/>
                        <a:pt x="8968672" y="0"/>
                      </a:cubicBezTo>
                      <a:cubicBezTo>
                        <a:pt x="8998099" y="332555"/>
                        <a:pt x="8958898" y="412382"/>
                        <a:pt x="8968672" y="674336"/>
                      </a:cubicBezTo>
                      <a:cubicBezTo>
                        <a:pt x="8978446" y="936290"/>
                        <a:pt x="8929060" y="1166279"/>
                        <a:pt x="8968672" y="1292478"/>
                      </a:cubicBezTo>
                      <a:cubicBezTo>
                        <a:pt x="9008284" y="1418677"/>
                        <a:pt x="8895258" y="1739440"/>
                        <a:pt x="8968672" y="1910619"/>
                      </a:cubicBezTo>
                      <a:cubicBezTo>
                        <a:pt x="9042086" y="2081798"/>
                        <a:pt x="8961235" y="2228787"/>
                        <a:pt x="8968672" y="2528761"/>
                      </a:cubicBezTo>
                      <a:cubicBezTo>
                        <a:pt x="8976109" y="2828735"/>
                        <a:pt x="8935930" y="2804703"/>
                        <a:pt x="8968672" y="2922124"/>
                      </a:cubicBezTo>
                      <a:cubicBezTo>
                        <a:pt x="9001414" y="3039545"/>
                        <a:pt x="8956758" y="3236191"/>
                        <a:pt x="8968672" y="3371681"/>
                      </a:cubicBezTo>
                      <a:cubicBezTo>
                        <a:pt x="8980586" y="3507171"/>
                        <a:pt x="8910210" y="3772384"/>
                        <a:pt x="8968672" y="3989823"/>
                      </a:cubicBezTo>
                      <a:cubicBezTo>
                        <a:pt x="9027134" y="4207262"/>
                        <a:pt x="8929944" y="4303895"/>
                        <a:pt x="8968672" y="4495575"/>
                      </a:cubicBezTo>
                      <a:cubicBezTo>
                        <a:pt x="9007400" y="4687255"/>
                        <a:pt x="8943798" y="4735703"/>
                        <a:pt x="8968672" y="4945133"/>
                      </a:cubicBezTo>
                      <a:cubicBezTo>
                        <a:pt x="8993546" y="5154563"/>
                        <a:pt x="8919262" y="5311329"/>
                        <a:pt x="8968672" y="5619469"/>
                      </a:cubicBezTo>
                      <a:cubicBezTo>
                        <a:pt x="8831619" y="5690115"/>
                        <a:pt x="8532389" y="5577251"/>
                        <a:pt x="8370761" y="5619469"/>
                      </a:cubicBezTo>
                      <a:cubicBezTo>
                        <a:pt x="8209133" y="5661687"/>
                        <a:pt x="8034080" y="5603414"/>
                        <a:pt x="7772849" y="5619469"/>
                      </a:cubicBezTo>
                      <a:cubicBezTo>
                        <a:pt x="7511618" y="5635524"/>
                        <a:pt x="7543041" y="5576177"/>
                        <a:pt x="7354311" y="5619469"/>
                      </a:cubicBezTo>
                      <a:cubicBezTo>
                        <a:pt x="7165581" y="5662761"/>
                        <a:pt x="6964343" y="5580872"/>
                        <a:pt x="6666713" y="5619469"/>
                      </a:cubicBezTo>
                      <a:cubicBezTo>
                        <a:pt x="6369083" y="5658066"/>
                        <a:pt x="6362645" y="5579156"/>
                        <a:pt x="6248175" y="5619469"/>
                      </a:cubicBezTo>
                      <a:cubicBezTo>
                        <a:pt x="6133705" y="5659782"/>
                        <a:pt x="5795080" y="5582281"/>
                        <a:pt x="5560577" y="5619469"/>
                      </a:cubicBezTo>
                      <a:cubicBezTo>
                        <a:pt x="5326074" y="5656657"/>
                        <a:pt x="5309088" y="5604669"/>
                        <a:pt x="5231725" y="5619469"/>
                      </a:cubicBezTo>
                      <a:cubicBezTo>
                        <a:pt x="5154362" y="5634269"/>
                        <a:pt x="4810005" y="5618928"/>
                        <a:pt x="4544127" y="5619469"/>
                      </a:cubicBezTo>
                      <a:cubicBezTo>
                        <a:pt x="4278249" y="5620010"/>
                        <a:pt x="4239955" y="5594605"/>
                        <a:pt x="4125589" y="5619469"/>
                      </a:cubicBezTo>
                      <a:cubicBezTo>
                        <a:pt x="4011223" y="5644333"/>
                        <a:pt x="3870363" y="5590924"/>
                        <a:pt x="3796738" y="5619469"/>
                      </a:cubicBezTo>
                      <a:cubicBezTo>
                        <a:pt x="3723113" y="5648014"/>
                        <a:pt x="3506675" y="5574563"/>
                        <a:pt x="3378200" y="5619469"/>
                      </a:cubicBezTo>
                      <a:cubicBezTo>
                        <a:pt x="3249725" y="5664375"/>
                        <a:pt x="2917256" y="5600215"/>
                        <a:pt x="2690602" y="5619469"/>
                      </a:cubicBezTo>
                      <a:cubicBezTo>
                        <a:pt x="2463948" y="5638723"/>
                        <a:pt x="2426939" y="5593350"/>
                        <a:pt x="2272064" y="5619469"/>
                      </a:cubicBezTo>
                      <a:cubicBezTo>
                        <a:pt x="2117189" y="5645588"/>
                        <a:pt x="2063483" y="5585098"/>
                        <a:pt x="1943212" y="5619469"/>
                      </a:cubicBezTo>
                      <a:cubicBezTo>
                        <a:pt x="1822941" y="5653840"/>
                        <a:pt x="1640196" y="5584627"/>
                        <a:pt x="1524674" y="5619469"/>
                      </a:cubicBezTo>
                      <a:cubicBezTo>
                        <a:pt x="1409152" y="5654311"/>
                        <a:pt x="1159883" y="5575746"/>
                        <a:pt x="1016449" y="5619469"/>
                      </a:cubicBezTo>
                      <a:cubicBezTo>
                        <a:pt x="873016" y="5663192"/>
                        <a:pt x="454779" y="5549290"/>
                        <a:pt x="0" y="5619469"/>
                      </a:cubicBezTo>
                      <a:cubicBezTo>
                        <a:pt x="-40932" y="5417118"/>
                        <a:pt x="13761" y="5319860"/>
                        <a:pt x="0" y="5169911"/>
                      </a:cubicBezTo>
                      <a:cubicBezTo>
                        <a:pt x="-13761" y="5019962"/>
                        <a:pt x="35058" y="4877809"/>
                        <a:pt x="0" y="4720354"/>
                      </a:cubicBezTo>
                      <a:cubicBezTo>
                        <a:pt x="-35058" y="4562899"/>
                        <a:pt x="33297" y="4367154"/>
                        <a:pt x="0" y="4158407"/>
                      </a:cubicBezTo>
                      <a:cubicBezTo>
                        <a:pt x="-33297" y="3949660"/>
                        <a:pt x="49696" y="3812840"/>
                        <a:pt x="0" y="3596460"/>
                      </a:cubicBezTo>
                      <a:cubicBezTo>
                        <a:pt x="-49696" y="3380080"/>
                        <a:pt x="15009" y="3200638"/>
                        <a:pt x="0" y="3034513"/>
                      </a:cubicBezTo>
                      <a:cubicBezTo>
                        <a:pt x="-15009" y="2868388"/>
                        <a:pt x="13029" y="2722217"/>
                        <a:pt x="0" y="2472566"/>
                      </a:cubicBezTo>
                      <a:cubicBezTo>
                        <a:pt x="-13029" y="2222915"/>
                        <a:pt x="37045" y="2128292"/>
                        <a:pt x="0" y="1966814"/>
                      </a:cubicBezTo>
                      <a:cubicBezTo>
                        <a:pt x="-37045" y="1805336"/>
                        <a:pt x="24071" y="1502390"/>
                        <a:pt x="0" y="1348673"/>
                      </a:cubicBezTo>
                      <a:cubicBezTo>
                        <a:pt x="-24071" y="1194956"/>
                        <a:pt x="47670" y="1006719"/>
                        <a:pt x="0" y="786726"/>
                      </a:cubicBezTo>
                      <a:cubicBezTo>
                        <a:pt x="-47670" y="566733"/>
                        <a:pt x="19594" y="233036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b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أداء السوق المالي السعودي للربع الأخير من عام 2023: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نظرة عامة:</a:t>
          </a:r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شهد السوق المالي السعودي أداءً متباينًا خلال الربع الأخير من عام 2023، حيث واجه بعض التحديات، بينما حقق أيضًا بعض الإنجازات: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التحديات:</a:t>
          </a:r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ارتفاع أسعار الفائدة: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أدى ارتفاع أسعار الفائدة العالمية إلى زيادة تكلفة الاقتراض، مما أثر سلبًا على بعض الشركات.</a:t>
          </a:r>
        </a:p>
        <a:p>
          <a:pPr lvl="1"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التضخم: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أدى ارتفاع التضخم إلى زيادة تكاليف الإنتاج، مما أثر على أرباح بعض الشركات.</a:t>
          </a:r>
        </a:p>
        <a:p>
          <a:pPr lvl="1" algn="r"/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الإنجازات: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مؤشر تاسي: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مؤشر السوق الرئيسية (تاسي) بنسبة 14.21% خلال عام 2023، ليغلق عند مستوى 11,967.39 نقطة.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مؤشر السوق الموازي (نمو):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مؤشر السوق الموازي (نمو) بنسبة 21.71% خلال عام 2023، ليغلق عند مستوى 27,228.97 نقطة.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مؤشر جميع الأسهم: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مؤشر جميع الأسهم بنسبة 14.14% خلال عام 2023، ليغلق عند مستوى 8,921.92 نقطة.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زيادة القيمة السوقية: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ارتفعت القيمة السوقية الإجمالية للسوق السعودي بنسبة 2.8% خلال الربع الرابع من عام 2023، لتصل إلى 9.4 تريليون ريال سعودي.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زيادة عدد المستثمرين: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عدد المستثمرين في السوق السعودي بنسبة 10% خلال الربع الرابع من عام 2023، ليصل إلى 7.5 مليون مستثمر.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أهم القطاعات أداءً:</a:t>
          </a:r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قطاع البنوك: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كان قطاع البنوك من أفضل القطاعات أداءً خلال الربع الرابع من عام 2023، حيث ارتفع مؤشر القطاع بنسبة 5.2%.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قطاع الطاقة: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حقق قطاع الطاقة أيضًا أداءً جيدًا خلال الربع الرابع من عام 2023، حيث ارتفع مؤشر القطاع بنسبة 4.1%.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قطاع الاتصالات: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مؤشر قطاع الاتصالات بنسبة 3.8% خلال الربع الرابع من عام 2023.</a:t>
          </a:r>
        </a:p>
        <a:p>
          <a:pPr algn="r"/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هم العوامل التي أثرت على أداء السوق:</a:t>
          </a:r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ارتفاع أسعار النفط: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ساعد ارتفاع أسعار النفط في دعم أداء السوق، حيث تستفيد العديد من الشركات المدرجة في السوق من ارتفاع أسعار النفط.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نتائج الشركات الإيجابية: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أعلنت العديد من الشركات المدرجة في السوق عن نتائج إيجابية خلال عام 2023، مما ساعد على تحسين ثقة المستثمرين.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خطط التنمية الاقتصادية في المملكة العربية السعودية: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أعلنت الحكومة السعودية عن العديد من خطط التنمية الاقتصادية، مما ساعد على تعزيز التفاؤل بشأن مستقبل السوق.</a:t>
          </a:r>
        </a:p>
        <a:p>
          <a:pPr algn="r"/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تنظيم معرض إكسبو 2030</a:t>
          </a:r>
        </a:p>
        <a:p>
          <a:pPr algn="r"/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استضافة السعودية لكأس العالم 2034.</a:t>
          </a:r>
        </a:p>
        <a:p>
          <a:pPr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أداء السوق المالي السعودي لشهر يناير وفبراير 2024: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شهر يناير:</a:t>
          </a:r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مؤشر السوق: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انخفض مؤشر السوق السعودي الرئيسي (تاسي) بنسبة 1.43% خلال شهر يناير 2024، ليصل إلى 11,914.29 نقطة.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القيمة السوقية: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انخفضت القيمة السوقية الإجمالية للسوق السعودي بنسبة 1.3% خلال شهر يناير 2024، لتصل إلى 9.2 تريليون ريال سعودي.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أهم القطاعات أداءً:</a:t>
          </a:r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قطاع الاتصالات: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كان قطاع الاتصالات من أفضل القطاعات أداءً خلال شهر يناير 2024، حيث ارتفع مؤشر القطاع بنسبة 0.8%.</a:t>
          </a:r>
        </a:p>
        <a:p>
          <a:pPr lvl="1"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قطاع التجزئة: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مؤشر قطاع التجزئة بنسبة 0.5% خلال شهر يناير 2024.</a:t>
          </a:r>
        </a:p>
        <a:p>
          <a:pPr lvl="1"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قطاع الخدمات المالية: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مؤشر قطاع الخدمات المالية بنسبة 0.4% خلال شهر يناير 2024.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شهر فبراير:</a:t>
          </a:r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مؤشر السوق: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مؤشر السوق السعودي الرئيسي (تاسي) بنسبة 4.4% خلال شهر فبراير 2024، ليصل إلى 12,630.86 نقطة.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القيمة السوقية: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ارتفعت القيمة السوقية الإجمالية للسوق السعودي بنسبة 4% خلال شهر فبراير 2024، لتصل إلى 9.5 تريليون ريال سعودي.</a:t>
          </a:r>
        </a:p>
        <a:p>
          <a:pPr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أهم القطاعات أداءً:</a:t>
          </a:r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قطاع الطاقة: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كان قطاع الطاقة من أفضل القطاعات أداءً خلال شهر فبراير 2024، حيث ارتفع مؤشر القطاع بنسبة 7.2%.</a:t>
          </a:r>
        </a:p>
        <a:p>
          <a:pPr lvl="1"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قطاع البنوك: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مؤشر قطاع البنوك بنسبة 5.2% خلال شهر فبراير 2024.</a:t>
          </a:r>
        </a:p>
        <a:p>
          <a:pPr lvl="1" algn="r"/>
          <a:r>
            <a:rPr lang="ar-SA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قطاع المواد الأساسية:</a:t>
          </a:r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ارتفع مؤشر قطاع المواد الأساسية بنسبة 4.8% خلال شهر فبراير 2024.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r"/>
          <a:r>
            <a:rPr lang="ar-SA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المصادر: تداول-مباشر-</a:t>
          </a:r>
          <a:r>
            <a:rPr lang="ar-S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ارقام- هيئة سوق المال</a:t>
          </a:r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 algn="r"/>
          <a:endParaRPr lang="ar-SA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812800</xdr:colOff>
      <xdr:row>22</xdr:row>
      <xdr:rowOff>12700</xdr:rowOff>
    </xdr:from>
    <xdr:to>
      <xdr:col>12</xdr:col>
      <xdr:colOff>127000</xdr:colOff>
      <xdr:row>46</xdr:row>
      <xdr:rowOff>127000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6940100" y="4508500"/>
          <a:ext cx="6772275" cy="4457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304800</xdr:colOff>
      <xdr:row>38</xdr:row>
      <xdr:rowOff>114300</xdr:rowOff>
    </xdr:from>
    <xdr:to>
      <xdr:col>3</xdr:col>
      <xdr:colOff>793750</xdr:colOff>
      <xdr:row>39</xdr:row>
      <xdr:rowOff>57150</xdr:rowOff>
    </xdr:to>
    <xdr:sp macro="" textlink="">
      <xdr:nvSpPr>
        <xdr:cNvPr id="3" name="Flèche : gauche 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573731425" y="7505700"/>
          <a:ext cx="48895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3</xdr:col>
      <xdr:colOff>317500</xdr:colOff>
      <xdr:row>45</xdr:row>
      <xdr:rowOff>63500</xdr:rowOff>
    </xdr:from>
    <xdr:to>
      <xdr:col>3</xdr:col>
      <xdr:colOff>806450</xdr:colOff>
      <xdr:row>46</xdr:row>
      <xdr:rowOff>6350</xdr:rowOff>
    </xdr:to>
    <xdr:sp macro="" textlink="">
      <xdr:nvSpPr>
        <xdr:cNvPr id="4" name="Flèche : gauch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573718725" y="8721725"/>
          <a:ext cx="488950" cy="1238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1</xdr:col>
      <xdr:colOff>622300</xdr:colOff>
      <xdr:row>43</xdr:row>
      <xdr:rowOff>127000</xdr:rowOff>
    </xdr:from>
    <xdr:to>
      <xdr:col>3</xdr:col>
      <xdr:colOff>304800</xdr:colOff>
      <xdr:row>47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574220375" y="8423275"/>
          <a:ext cx="1339850" cy="673100"/>
        </a:xfrm>
        <a:prstGeom prst="rect">
          <a:avLst/>
        </a:prstGeom>
        <a:solidFill>
          <a:sysClr val="window" lastClr="FFFFFF"/>
        </a:solidFill>
        <a:ln w="25400" cap="flat" cmpd="sng" algn="ctr">
          <a:solidFill>
            <a:srgbClr val="F79646"/>
          </a:solidFill>
          <a:prstDash val="solid"/>
        </a:ln>
        <a:effectLst/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rtl="1">
            <a:lnSpc>
              <a:spcPct val="115000"/>
            </a:lnSpc>
            <a:spcAft>
              <a:spcPts val="1000"/>
            </a:spcAft>
          </a:pPr>
          <a:r>
            <a:rPr lang="ar-SA" sz="14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تاريخ بدء الاختبار</a:t>
          </a:r>
          <a:endParaRPr lang="en-GB" sz="14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596900</xdr:colOff>
      <xdr:row>37</xdr:row>
      <xdr:rowOff>25400</xdr:rowOff>
    </xdr:from>
    <xdr:to>
      <xdr:col>3</xdr:col>
      <xdr:colOff>279400</xdr:colOff>
      <xdr:row>40</xdr:row>
      <xdr:rowOff>127000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3574245775" y="7235825"/>
          <a:ext cx="1339850" cy="6445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rtl="1">
            <a:lnSpc>
              <a:spcPct val="115000"/>
            </a:lnSpc>
            <a:spcAft>
              <a:spcPts val="1000"/>
            </a:spcAft>
          </a:pPr>
          <a:r>
            <a:rPr lang="ar-SA" sz="1400">
              <a:effectLst/>
              <a:ea typeface="Calibri" panose="020F0502020204030204" pitchFamily="34" charset="0"/>
              <a:cs typeface="Arial" panose="020B0604020202020204" pitchFamily="34" charset="0"/>
            </a:rPr>
            <a:t>نهاية الأسبوع الأول</a:t>
          </a:r>
          <a:endParaRPr lang="en-GB" sz="1400">
            <a:effectLst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317500</xdr:colOff>
      <xdr:row>39</xdr:row>
      <xdr:rowOff>114300</xdr:rowOff>
    </xdr:from>
    <xdr:to>
      <xdr:col>8</xdr:col>
      <xdr:colOff>50800</xdr:colOff>
      <xdr:row>39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13570331000" y="7686675"/>
          <a:ext cx="561975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368300</xdr:colOff>
      <xdr:row>46</xdr:row>
      <xdr:rowOff>38100</xdr:rowOff>
    </xdr:from>
    <xdr:to>
      <xdr:col>8</xdr:col>
      <xdr:colOff>101600</xdr:colOff>
      <xdr:row>46</xdr:row>
      <xdr:rowOff>50800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H="1" flipV="1">
          <a:off x="13570280200" y="8877300"/>
          <a:ext cx="561975" cy="1270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419100</xdr:colOff>
      <xdr:row>61</xdr:row>
      <xdr:rowOff>165100</xdr:rowOff>
    </xdr:from>
    <xdr:to>
      <xdr:col>11</xdr:col>
      <xdr:colOff>344170</xdr:colOff>
      <xdr:row>66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67551605" y="13061950"/>
          <a:ext cx="6554470" cy="752475"/>
        </a:xfrm>
        <a:prstGeom prst="rect">
          <a:avLst/>
        </a:prstGeom>
      </xdr:spPr>
    </xdr:pic>
    <xdr:clientData/>
  </xdr:twoCellAnchor>
  <xdr:twoCellAnchor>
    <xdr:from>
      <xdr:col>1</xdr:col>
      <xdr:colOff>744792</xdr:colOff>
      <xdr:row>54</xdr:row>
      <xdr:rowOff>38099</xdr:rowOff>
    </xdr:from>
    <xdr:to>
      <xdr:col>7</xdr:col>
      <xdr:colOff>749300</xdr:colOff>
      <xdr:row>56</xdr:row>
      <xdr:rowOff>63500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0461175" y="11268074"/>
          <a:ext cx="4976558" cy="539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444500</xdr:colOff>
      <xdr:row>68</xdr:row>
      <xdr:rowOff>139700</xdr:rowOff>
    </xdr:from>
    <xdr:to>
      <xdr:col>6</xdr:col>
      <xdr:colOff>256540</xdr:colOff>
      <xdr:row>71</xdr:row>
      <xdr:rowOff>152400</xdr:rowOff>
    </xdr:to>
    <xdr:sp macro="" textlink="">
      <xdr:nvSpPr>
        <xdr:cNvPr id="11" name="Text Box 2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3571782610" y="14303375"/>
          <a:ext cx="2298065" cy="555625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 rtl="1">
            <a:lnSpc>
              <a:spcPct val="115000"/>
            </a:lnSpc>
            <a:spcAft>
              <a:spcPts val="1000"/>
            </a:spcAft>
          </a:pPr>
          <a:r>
            <a:rPr lang="ar-SA" sz="1400" b="1">
              <a:solidFill>
                <a:srgbClr val="FF0000"/>
              </a:solidFill>
              <a:effectLst/>
              <a:ea typeface="Calibri" panose="020F0502020204030204" pitchFamily="34" charset="0"/>
              <a:cs typeface="Arial" panose="020B0604020202020204" pitchFamily="34" charset="0"/>
            </a:rPr>
            <a:t>ضروري أن تظهر كل من القوة الشرائية وقيمة المحفظة</a:t>
          </a:r>
          <a:endParaRPr lang="en-GB" sz="1400">
            <a:effectLst/>
            <a:ea typeface="Calibri" panose="020F0502020204030204" pitchFamily="34" charset="0"/>
            <a:cs typeface="Arial" panose="020B0604020202020204" pitchFamily="34" charset="0"/>
          </a:endParaRPr>
        </a:p>
        <a:p>
          <a:pPr algn="ctr" rtl="1">
            <a:lnSpc>
              <a:spcPct val="115000"/>
            </a:lnSpc>
            <a:spcAft>
              <a:spcPts val="1000"/>
            </a:spcAft>
          </a:pPr>
          <a:r>
            <a:rPr lang="ar-SA" sz="1000" b="1">
              <a:solidFill>
                <a:srgbClr val="FF0000"/>
              </a:solidFill>
              <a:effectLst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GB" sz="1100">
            <a:effectLst/>
            <a:ea typeface="Calibri" panose="020F0502020204030204" pitchFamily="34" charset="0"/>
            <a:cs typeface="Arial" panose="020B0604020202020204" pitchFamily="34" charset="0"/>
          </a:endParaRPr>
        </a:p>
        <a:p>
          <a:pPr algn="ctr" rtl="1">
            <a:lnSpc>
              <a:spcPct val="115000"/>
            </a:lnSpc>
            <a:spcAft>
              <a:spcPts val="1000"/>
            </a:spcAft>
          </a:pPr>
          <a:r>
            <a:rPr lang="ar-SA" sz="1000" b="1">
              <a:solidFill>
                <a:srgbClr val="FF0000"/>
              </a:solidFill>
              <a:effectLst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GB" sz="1100">
            <a:effectLst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177800</xdr:colOff>
      <xdr:row>66</xdr:row>
      <xdr:rowOff>63500</xdr:rowOff>
    </xdr:from>
    <xdr:to>
      <xdr:col>4</xdr:col>
      <xdr:colOff>323850</xdr:colOff>
      <xdr:row>68</xdr:row>
      <xdr:rowOff>115570</xdr:rowOff>
    </xdr:to>
    <xdr:sp macro="" textlink="">
      <xdr:nvSpPr>
        <xdr:cNvPr id="12" name="Up Arrow 2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3573372650" y="13865225"/>
          <a:ext cx="146050" cy="4140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5</xdr:col>
      <xdr:colOff>381000</xdr:colOff>
      <xdr:row>66</xdr:row>
      <xdr:rowOff>63500</xdr:rowOff>
    </xdr:from>
    <xdr:to>
      <xdr:col>5</xdr:col>
      <xdr:colOff>527050</xdr:colOff>
      <xdr:row>68</xdr:row>
      <xdr:rowOff>115570</xdr:rowOff>
    </xdr:to>
    <xdr:sp macro="" textlink="">
      <xdr:nvSpPr>
        <xdr:cNvPr id="13" name="Up Arrow 2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3572340775" y="13865225"/>
          <a:ext cx="146050" cy="4140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8</xdr:col>
      <xdr:colOff>177799</xdr:colOff>
      <xdr:row>68</xdr:row>
      <xdr:rowOff>88900</xdr:rowOff>
    </xdr:from>
    <xdr:to>
      <xdr:col>11</xdr:col>
      <xdr:colOff>190499</xdr:colOff>
      <xdr:row>72</xdr:row>
      <xdr:rowOff>38100</xdr:rowOff>
    </xdr:to>
    <xdr:sp macro="" textlink="">
      <xdr:nvSpPr>
        <xdr:cNvPr id="14" name="Text Box 2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3567705276" y="14252575"/>
          <a:ext cx="2498725" cy="673100"/>
        </a:xfrm>
        <a:prstGeom prst="rect">
          <a:avLst/>
        </a:prstGeom>
        <a:solidFill>
          <a:schemeClr val="lt1"/>
        </a:solidFill>
        <a:ln w="6350">
          <a:solidFill>
            <a:prstClr val="black"/>
          </a:solidFill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 rtl="1">
            <a:lnSpc>
              <a:spcPct val="115000"/>
            </a:lnSpc>
            <a:spcAft>
              <a:spcPts val="1000"/>
            </a:spcAft>
          </a:pPr>
          <a:r>
            <a:rPr lang="ar-SA" sz="1400" b="1">
              <a:solidFill>
                <a:srgbClr val="FF0000"/>
              </a:solidFill>
              <a:effectLst/>
              <a:ea typeface="Calibri" panose="020F0502020204030204" pitchFamily="34" charset="0"/>
              <a:cs typeface="Arial" panose="020B0604020202020204" pitchFamily="34" charset="0"/>
            </a:rPr>
            <a:t>ضروري جدا يظهر التاريخ </a:t>
          </a:r>
          <a:r>
            <a:rPr lang="en-GB" sz="1400" b="1">
              <a:solidFill>
                <a:srgbClr val="FF0000"/>
              </a:solidFill>
              <a:effectLst/>
              <a:latin typeface="+mn-lt"/>
              <a:ea typeface="Calibri" panose="020F0502020204030204" pitchFamily="34" charset="0"/>
              <a:cs typeface="Arial" panose="020B0604020202020204" pitchFamily="34" charset="0"/>
            </a:rPr>
            <a:t>04</a:t>
          </a:r>
          <a:r>
            <a:rPr lang="ar-SA" sz="1400" b="1">
              <a:solidFill>
                <a:srgbClr val="FF0000"/>
              </a:solidFill>
              <a:effectLst/>
              <a:latin typeface="+mn-lt"/>
              <a:ea typeface="Calibri" panose="020F0502020204030204" pitchFamily="34" charset="0"/>
              <a:cs typeface="Arial" panose="020B0604020202020204" pitchFamily="34" charset="0"/>
            </a:rPr>
            <a:t>/</a:t>
          </a:r>
          <a:r>
            <a:rPr lang="en-GB" sz="1400" b="1">
              <a:solidFill>
                <a:srgbClr val="FF0000"/>
              </a:solidFill>
              <a:effectLst/>
              <a:latin typeface="+mn-lt"/>
              <a:ea typeface="Calibri" panose="020F0502020204030204" pitchFamily="34" charset="0"/>
              <a:cs typeface="Arial" panose="020B0604020202020204" pitchFamily="34" charset="0"/>
            </a:rPr>
            <a:t>05</a:t>
          </a:r>
          <a:r>
            <a:rPr lang="ar-SA" sz="1400" b="1">
              <a:solidFill>
                <a:srgbClr val="FF0000"/>
              </a:solidFill>
              <a:effectLst/>
              <a:latin typeface="+mn-lt"/>
              <a:ea typeface="Calibri" panose="020F0502020204030204" pitchFamily="34" charset="0"/>
              <a:cs typeface="Arial" panose="020B0604020202020204" pitchFamily="34" charset="0"/>
            </a:rPr>
            <a:t>/</a:t>
          </a:r>
          <a:r>
            <a:rPr lang="en-GB" sz="1400" b="1">
              <a:solidFill>
                <a:srgbClr val="FF0000"/>
              </a:solidFill>
              <a:effectLst/>
              <a:latin typeface="+mn-lt"/>
              <a:ea typeface="Calibri" panose="020F0502020204030204" pitchFamily="34" charset="0"/>
              <a:cs typeface="Arial" panose="020B0604020202020204" pitchFamily="34" charset="0"/>
            </a:rPr>
            <a:t>2023</a:t>
          </a:r>
          <a:r>
            <a:rPr lang="ar-SA" sz="1400" b="1">
              <a:solidFill>
                <a:srgbClr val="FF0000"/>
              </a:solidFill>
              <a:effectLst/>
              <a:ea typeface="Calibri" panose="020F0502020204030204" pitchFamily="34" charset="0"/>
              <a:cs typeface="Arial" panose="020B0604020202020204" pitchFamily="34" charset="0"/>
            </a:rPr>
            <a:t> والسوق مغلق</a:t>
          </a:r>
          <a:endParaRPr lang="en-GB" sz="1400">
            <a:effectLst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584200</xdr:colOff>
      <xdr:row>66</xdr:row>
      <xdr:rowOff>38100</xdr:rowOff>
    </xdr:from>
    <xdr:to>
      <xdr:col>9</xdr:col>
      <xdr:colOff>730250</xdr:colOff>
      <xdr:row>68</xdr:row>
      <xdr:rowOff>90170</xdr:rowOff>
    </xdr:to>
    <xdr:sp macro="" textlink="">
      <xdr:nvSpPr>
        <xdr:cNvPr id="15" name="Up Arrow 2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3568822875" y="13839825"/>
          <a:ext cx="146050" cy="41402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  <xdr:twoCellAnchor>
    <xdr:from>
      <xdr:col>1</xdr:col>
      <xdr:colOff>812800</xdr:colOff>
      <xdr:row>79</xdr:row>
      <xdr:rowOff>25400</xdr:rowOff>
    </xdr:from>
    <xdr:to>
      <xdr:col>8</xdr:col>
      <xdr:colOff>26521</xdr:colOff>
      <xdr:row>82</xdr:row>
      <xdr:rowOff>25400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0355279" y="16665575"/>
          <a:ext cx="5014446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15</xdr:row>
      <xdr:rowOff>1</xdr:rowOff>
    </xdr:from>
    <xdr:to>
      <xdr:col>29</xdr:col>
      <xdr:colOff>315118</xdr:colOff>
      <xdr:row>16</xdr:row>
      <xdr:rowOff>257175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DD863F2B-8EDF-C5C8-D765-8D3D4A5CB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4381132" y="3924301"/>
          <a:ext cx="8316118" cy="44767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9</xdr:col>
      <xdr:colOff>0</xdr:colOff>
      <xdr:row>39</xdr:row>
      <xdr:rowOff>66675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6409D77A-ADE3-F04A-170D-88EF42DAE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0288675" y="8229600"/>
          <a:ext cx="6124575" cy="7905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35</xdr:row>
      <xdr:rowOff>0</xdr:rowOff>
    </xdr:from>
    <xdr:to>
      <xdr:col>8</xdr:col>
      <xdr:colOff>847725</xdr:colOff>
      <xdr:row>38</xdr:row>
      <xdr:rowOff>152400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ABFB50DC-4261-4A38-8D09-27D00F4F5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0193425" y="8229600"/>
          <a:ext cx="6124575" cy="6953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9</xdr:col>
      <xdr:colOff>9525</xdr:colOff>
      <xdr:row>45</xdr:row>
      <xdr:rowOff>38100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1F66C04A-8744-3F45-6AB4-C8A2A4B1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20155325" y="9496425"/>
          <a:ext cx="6162675" cy="58102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30</xdr:col>
      <xdr:colOff>39315</xdr:colOff>
      <xdr:row>18</xdr:row>
      <xdr:rowOff>190555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AD6D5B7C-2DAA-0809-21F7-7AAC3D4FF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3990185" y="4829175"/>
          <a:ext cx="8707065" cy="39058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7</xdr:col>
      <xdr:colOff>828675</xdr:colOff>
      <xdr:row>94</xdr:row>
      <xdr:rowOff>85449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985567CB-7B04-782C-49CB-9B0E21D91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21107825" y="16259175"/>
          <a:ext cx="6105525" cy="280007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97</xdr:row>
      <xdr:rowOff>28575</xdr:rowOff>
    </xdr:from>
    <xdr:to>
      <xdr:col>10</xdr:col>
      <xdr:colOff>9525</xdr:colOff>
      <xdr:row>113</xdr:row>
      <xdr:rowOff>9525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6FCD5D89-EC00-9F6D-2CCE-4E8303B7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19507625" y="19545300"/>
          <a:ext cx="7696200" cy="2876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1</xdr:rowOff>
    </xdr:from>
    <xdr:to>
      <xdr:col>4</xdr:col>
      <xdr:colOff>866775</xdr:colOff>
      <xdr:row>208</xdr:row>
      <xdr:rowOff>38100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6D798366-0267-539A-39F7-C3271F6F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23327150" y="40995601"/>
          <a:ext cx="4419600" cy="27527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29</xdr:col>
      <xdr:colOff>315118</xdr:colOff>
      <xdr:row>16</xdr:row>
      <xdr:rowOff>257174</xdr:rowOff>
    </xdr:to>
    <xdr:pic>
      <xdr:nvPicPr>
        <xdr:cNvPr id="8" name="صورة 7">
          <a:extLst>
            <a:ext uri="{FF2B5EF4-FFF2-40B4-BE49-F238E27FC236}">
              <a16:creationId xmlns:a16="http://schemas.microsoft.com/office/drawing/2014/main" id="{44E0CFA0-C9B2-4966-95A0-4B1D22BF8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4381132" y="3924300"/>
          <a:ext cx="8316118" cy="4476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19</xdr:row>
      <xdr:rowOff>1</xdr:rowOff>
    </xdr:from>
    <xdr:to>
      <xdr:col>27</xdr:col>
      <xdr:colOff>617077</xdr:colOff>
      <xdr:row>21</xdr:row>
      <xdr:rowOff>10585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3D84B1FB-4433-46E0-E712-B29B478F2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5412673" y="5196418"/>
          <a:ext cx="8078327" cy="412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8</xdr:col>
      <xdr:colOff>793750</xdr:colOff>
      <xdr:row>44</xdr:row>
      <xdr:rowOff>83444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3DA490BC-DEC8-D81D-F61A-A6FC9A878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3185333" y="9450917"/>
          <a:ext cx="6371167" cy="443277"/>
        </a:xfrm>
        <a:prstGeom prst="rect">
          <a:avLst/>
        </a:prstGeom>
      </xdr:spPr>
    </xdr:pic>
    <xdr:clientData/>
  </xdr:twoCellAnchor>
  <xdr:twoCellAnchor editAs="oneCell">
    <xdr:from>
      <xdr:col>1</xdr:col>
      <xdr:colOff>995890</xdr:colOff>
      <xdr:row>35</xdr:row>
      <xdr:rowOff>0</xdr:rowOff>
    </xdr:from>
    <xdr:to>
      <xdr:col>8</xdr:col>
      <xdr:colOff>820988</xdr:colOff>
      <xdr:row>37</xdr:row>
      <xdr:rowOff>137584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71E3086A-53C1-41F4-974B-09F44DB6A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23158095" y="8191500"/>
          <a:ext cx="6407931" cy="4974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7</xdr:col>
      <xdr:colOff>613833</xdr:colOff>
      <xdr:row>92</xdr:row>
      <xdr:rowOff>118877</xdr:rowOff>
    </xdr:to>
    <xdr:pic>
      <xdr:nvPicPr>
        <xdr:cNvPr id="5" name="صورة 4">
          <a:extLst>
            <a:ext uri="{FF2B5EF4-FFF2-40B4-BE49-F238E27FC236}">
              <a16:creationId xmlns:a16="http://schemas.microsoft.com/office/drawing/2014/main" id="{41A9F616-0FC7-290D-B7D2-DB9A215B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24137833" y="16181917"/>
          <a:ext cx="6424083" cy="245779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97</xdr:row>
      <xdr:rowOff>0</xdr:rowOff>
    </xdr:from>
    <xdr:to>
      <xdr:col>9</xdr:col>
      <xdr:colOff>603250</xdr:colOff>
      <xdr:row>113</xdr:row>
      <xdr:rowOff>52917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06B272A0-8BC8-08D2-FF91-110CE199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22497416" y="19420417"/>
          <a:ext cx="8064499" cy="29315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5</xdr:col>
      <xdr:colOff>0</xdr:colOff>
      <xdr:row>213</xdr:row>
      <xdr:rowOff>31750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A7BD4A80-76E6-997D-B65D-C0731463A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26572000" y="41063333"/>
          <a:ext cx="4519083" cy="363008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17</xdr:row>
      <xdr:rowOff>0</xdr:rowOff>
    </xdr:from>
    <xdr:to>
      <xdr:col>28</xdr:col>
      <xdr:colOff>579065</xdr:colOff>
      <xdr:row>18</xdr:row>
      <xdr:rowOff>189497</xdr:rowOff>
    </xdr:to>
    <xdr:pic>
      <xdr:nvPicPr>
        <xdr:cNvPr id="9" name="صورة 8">
          <a:extLst>
            <a:ext uri="{FF2B5EF4-FFF2-40B4-BE49-F238E27FC236}">
              <a16:creationId xmlns:a16="http://schemas.microsoft.com/office/drawing/2014/main" id="{5354C1F0-DE99-4938-A5F8-AF2369F13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4783935" y="4794250"/>
          <a:ext cx="8707065" cy="39058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28</xdr:col>
      <xdr:colOff>188118</xdr:colOff>
      <xdr:row>16</xdr:row>
      <xdr:rowOff>257174</xdr:rowOff>
    </xdr:to>
    <xdr:pic>
      <xdr:nvPicPr>
        <xdr:cNvPr id="10" name="صورة 9">
          <a:extLst>
            <a:ext uri="{FF2B5EF4-FFF2-40B4-BE49-F238E27FC236}">
              <a16:creationId xmlns:a16="http://schemas.microsoft.com/office/drawing/2014/main" id="{6F285497-01D0-45E7-926F-F86C88B288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05174882" y="3884083"/>
          <a:ext cx="8316118" cy="4476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31750</xdr:colOff>
      <xdr:row>38</xdr:row>
      <xdr:rowOff>95250</xdr:rowOff>
    </xdr:from>
    <xdr:to>
      <xdr:col>28</xdr:col>
      <xdr:colOff>642459</xdr:colOff>
      <xdr:row>40</xdr:row>
      <xdr:rowOff>114356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2F5B8564-104F-6812-11CE-4701E9B35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4720541" y="8932333"/>
          <a:ext cx="7944959" cy="4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8</xdr:col>
      <xdr:colOff>772584</xdr:colOff>
      <xdr:row>54</xdr:row>
      <xdr:rowOff>83444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92601058-06C9-417C-8755-6D01865FC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21015750" y="11430000"/>
          <a:ext cx="6371167" cy="44327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9</xdr:col>
      <xdr:colOff>247937</xdr:colOff>
      <xdr:row>60</xdr:row>
      <xdr:rowOff>158750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BA875E69-19E5-46AA-A82A-826C1FFB0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0661980" y="12689417"/>
          <a:ext cx="6724937" cy="33866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15</xdr:col>
      <xdr:colOff>105834</xdr:colOff>
      <xdr:row>82</xdr:row>
      <xdr:rowOff>95250</xdr:rowOff>
    </xdr:to>
    <xdr:pic>
      <xdr:nvPicPr>
        <xdr:cNvPr id="9" name="صورة 8">
          <a:extLst>
            <a:ext uri="{FF2B5EF4-FFF2-40B4-BE49-F238E27FC236}">
              <a16:creationId xmlns:a16="http://schemas.microsoft.com/office/drawing/2014/main" id="{C4FC64E9-717C-4F2A-AD8C-8A0412E1E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14443500" y="16181917"/>
          <a:ext cx="13906500" cy="8149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179916</xdr:rowOff>
    </xdr:from>
    <xdr:to>
      <xdr:col>9</xdr:col>
      <xdr:colOff>518584</xdr:colOff>
      <xdr:row>109</xdr:row>
      <xdr:rowOff>148166</xdr:rowOff>
    </xdr:to>
    <xdr:pic>
      <xdr:nvPicPr>
        <xdr:cNvPr id="10" name="صورة 9">
          <a:extLst>
            <a:ext uri="{FF2B5EF4-FFF2-40B4-BE49-F238E27FC236}">
              <a16:creationId xmlns:a16="http://schemas.microsoft.com/office/drawing/2014/main" id="{D4A1AD35-E10C-B451-0AE1-A3261B06C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20391333" y="19420416"/>
          <a:ext cx="7958667" cy="2487083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444501</xdr:colOff>
      <xdr:row>113</xdr:row>
      <xdr:rowOff>169334</xdr:rowOff>
    </xdr:from>
    <xdr:to>
      <xdr:col>9</xdr:col>
      <xdr:colOff>635000</xdr:colOff>
      <xdr:row>130</xdr:row>
      <xdr:rowOff>82966</xdr:rowOff>
    </xdr:to>
    <xdr:pic>
      <xdr:nvPicPr>
        <xdr:cNvPr id="11" name="صورة 10">
          <a:extLst>
            <a:ext uri="{FF2B5EF4-FFF2-40B4-BE49-F238E27FC236}">
              <a16:creationId xmlns:a16="http://schemas.microsoft.com/office/drawing/2014/main" id="{88F10F09-9F14-1CA4-1439-B6A20F2F8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20274917" y="22648334"/>
          <a:ext cx="8159749" cy="29722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5</xdr:col>
      <xdr:colOff>72956</xdr:colOff>
      <xdr:row>225</xdr:row>
      <xdr:rowOff>169334</xdr:rowOff>
    </xdr:to>
    <xdr:pic>
      <xdr:nvPicPr>
        <xdr:cNvPr id="12" name="صورة 11">
          <a:extLst>
            <a:ext uri="{FF2B5EF4-FFF2-40B4-BE49-F238E27FC236}">
              <a16:creationId xmlns:a16="http://schemas.microsoft.com/office/drawing/2014/main" id="{7BF0D7E1-ECC6-3A8C-B8C0-E1E817199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24308294" y="44301833"/>
          <a:ext cx="4570873" cy="286808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</xdr:row>
      <xdr:rowOff>0</xdr:rowOff>
    </xdr:from>
    <xdr:to>
      <xdr:col>29</xdr:col>
      <xdr:colOff>77327</xdr:colOff>
      <xdr:row>38</xdr:row>
      <xdr:rowOff>10584</xdr:rowOff>
    </xdr:to>
    <xdr:pic>
      <xdr:nvPicPr>
        <xdr:cNvPr id="13" name="صورة 12">
          <a:extLst>
            <a:ext uri="{FF2B5EF4-FFF2-40B4-BE49-F238E27FC236}">
              <a16:creationId xmlns:a16="http://schemas.microsoft.com/office/drawing/2014/main" id="{97366BD8-6CB2-4AB4-9B15-0A6B1C12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4618923" y="8434917"/>
          <a:ext cx="8078327" cy="412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127000</xdr:colOff>
      <xdr:row>33</xdr:row>
      <xdr:rowOff>687917</xdr:rowOff>
    </xdr:from>
    <xdr:to>
      <xdr:col>30</xdr:col>
      <xdr:colOff>166315</xdr:colOff>
      <xdr:row>35</xdr:row>
      <xdr:rowOff>157747</xdr:rowOff>
    </xdr:to>
    <xdr:pic>
      <xdr:nvPicPr>
        <xdr:cNvPr id="14" name="صورة 13">
          <a:extLst>
            <a:ext uri="{FF2B5EF4-FFF2-40B4-BE49-F238E27FC236}">
              <a16:creationId xmlns:a16="http://schemas.microsoft.com/office/drawing/2014/main" id="{71E2BCC2-E3AB-49C4-8398-402D458C4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03863185" y="8001000"/>
          <a:ext cx="8707065" cy="39058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32</xdr:row>
      <xdr:rowOff>0</xdr:rowOff>
    </xdr:from>
    <xdr:to>
      <xdr:col>29</xdr:col>
      <xdr:colOff>315118</xdr:colOff>
      <xdr:row>33</xdr:row>
      <xdr:rowOff>257174</xdr:rowOff>
    </xdr:to>
    <xdr:pic>
      <xdr:nvPicPr>
        <xdr:cNvPr id="16" name="صورة 15">
          <a:extLst>
            <a:ext uri="{FF2B5EF4-FFF2-40B4-BE49-F238E27FC236}">
              <a16:creationId xmlns:a16="http://schemas.microsoft.com/office/drawing/2014/main" id="{64A33415-BE42-43C1-892F-EE90DE812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04381132" y="7122583"/>
          <a:ext cx="8316118" cy="4476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152400</xdr:rowOff>
    </xdr:from>
    <xdr:to>
      <xdr:col>3</xdr:col>
      <xdr:colOff>342900</xdr:colOff>
      <xdr:row>6</xdr:row>
      <xdr:rowOff>231775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746900" y="1466850"/>
          <a:ext cx="2133600" cy="631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855084</xdr:colOff>
      <xdr:row>6</xdr:row>
      <xdr:rowOff>324715</xdr:rowOff>
    </xdr:from>
    <xdr:to>
      <xdr:col>25</xdr:col>
      <xdr:colOff>90958</xdr:colOff>
      <xdr:row>6</xdr:row>
      <xdr:rowOff>671079</xdr:rowOff>
    </xdr:to>
    <xdr:pic>
      <xdr:nvPicPr>
        <xdr:cNvPr id="2" name="صورة 1">
          <a:extLst>
            <a:ext uri="{FF2B5EF4-FFF2-40B4-BE49-F238E27FC236}">
              <a16:creationId xmlns:a16="http://schemas.microsoft.com/office/drawing/2014/main" id="{E3D00902-0637-3A6E-695A-F5F040068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8099326" y="1991590"/>
          <a:ext cx="9583487" cy="346364"/>
        </a:xfrm>
        <a:prstGeom prst="rect">
          <a:avLst/>
        </a:prstGeom>
      </xdr:spPr>
    </xdr:pic>
    <xdr:clientData/>
  </xdr:twoCellAnchor>
  <xdr:twoCellAnchor editAs="oneCell">
    <xdr:from>
      <xdr:col>15</xdr:col>
      <xdr:colOff>887556</xdr:colOff>
      <xdr:row>7</xdr:row>
      <xdr:rowOff>119063</xdr:rowOff>
    </xdr:from>
    <xdr:to>
      <xdr:col>23</xdr:col>
      <xdr:colOff>198220</xdr:colOff>
      <xdr:row>7</xdr:row>
      <xdr:rowOff>566737</xdr:rowOff>
    </xdr:to>
    <xdr:pic>
      <xdr:nvPicPr>
        <xdr:cNvPr id="3" name="صورة 2">
          <a:extLst>
            <a:ext uri="{FF2B5EF4-FFF2-40B4-BE49-F238E27FC236}">
              <a16:creationId xmlns:a16="http://schemas.microsoft.com/office/drawing/2014/main" id="{24F54FB0-5EE8-40DC-BE57-36C70564A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9334223" y="2597728"/>
          <a:ext cx="8316118" cy="447674"/>
        </a:xfrm>
        <a:prstGeom prst="rect">
          <a:avLst/>
        </a:prstGeom>
      </xdr:spPr>
    </xdr:pic>
    <xdr:clientData/>
  </xdr:twoCellAnchor>
  <xdr:twoCellAnchor editAs="oneCell">
    <xdr:from>
      <xdr:col>16</xdr:col>
      <xdr:colOff>10824</xdr:colOff>
      <xdr:row>8</xdr:row>
      <xdr:rowOff>108238</xdr:rowOff>
    </xdr:from>
    <xdr:to>
      <xdr:col>23</xdr:col>
      <xdr:colOff>610815</xdr:colOff>
      <xdr:row>8</xdr:row>
      <xdr:rowOff>498818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D7CD9408-3E38-4282-A609-566736616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8921628" y="3236335"/>
          <a:ext cx="8707065" cy="39058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119062</xdr:rowOff>
    </xdr:from>
    <xdr:to>
      <xdr:col>22</xdr:col>
      <xdr:colOff>642332</xdr:colOff>
      <xdr:row>9</xdr:row>
      <xdr:rowOff>531812</xdr:rowOff>
    </xdr:to>
    <xdr:pic>
      <xdr:nvPicPr>
        <xdr:cNvPr id="6" name="صورة 5">
          <a:extLst>
            <a:ext uri="{FF2B5EF4-FFF2-40B4-BE49-F238E27FC236}">
              <a16:creationId xmlns:a16="http://schemas.microsoft.com/office/drawing/2014/main" id="{C8037E76-9207-4B05-9046-7572C902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9561190" y="3896590"/>
          <a:ext cx="8078327" cy="412750"/>
        </a:xfrm>
        <a:prstGeom prst="rect">
          <a:avLst/>
        </a:prstGeom>
      </xdr:spPr>
    </xdr:pic>
    <xdr:clientData/>
  </xdr:twoCellAnchor>
  <xdr:twoCellAnchor editAs="oneCell">
    <xdr:from>
      <xdr:col>15</xdr:col>
      <xdr:colOff>887557</xdr:colOff>
      <xdr:row>10</xdr:row>
      <xdr:rowOff>151534</xdr:rowOff>
    </xdr:from>
    <xdr:to>
      <xdr:col>22</xdr:col>
      <xdr:colOff>498141</xdr:colOff>
      <xdr:row>10</xdr:row>
      <xdr:rowOff>551640</xdr:rowOff>
    </xdr:to>
    <xdr:pic>
      <xdr:nvPicPr>
        <xdr:cNvPr id="7" name="صورة 6">
          <a:extLst>
            <a:ext uri="{FF2B5EF4-FFF2-40B4-BE49-F238E27FC236}">
              <a16:creationId xmlns:a16="http://schemas.microsoft.com/office/drawing/2014/main" id="{BFC539FA-7E46-4D75-82C1-C3600854A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9705381" y="4578494"/>
          <a:ext cx="7944959" cy="4001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6ab90badd8a8760/Documents/__&#1581;&#1587;&#1575;&#1576;%20&#1576;&#1610;&#1578;&#1575;%20&#1575;&#1604;&#1588;&#1585;&#1603;&#1575;&#1578;%20&#1608;&#1576;&#1610;&#1578;&#1575;%20&#1575;&#1604;&#1605;&#1581;&#1601;&#1592;&#1577;%2031%20&#1605;&#1575;&#1585;&#1587;%202024.xlsx" TargetMode="External"/><Relationship Id="rId1" Type="http://schemas.openxmlformats.org/officeDocument/2006/relationships/externalLinkPath" Target="__&#1581;&#1587;&#1575;&#1576;%20&#1576;&#1610;&#1578;&#1575;%20&#1575;&#1604;&#1588;&#1585;&#1603;&#1575;&#1578;%20&#1608;&#1576;&#1610;&#1578;&#1575;%20&#1575;&#1604;&#1605;&#1581;&#1601;&#1592;&#1577;%2031%20&#1605;&#1575;&#1585;&#1587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تكافل الراجحي"/>
      <sheetName val="التعاونية"/>
      <sheetName val="سلوشنز"/>
      <sheetName val="عذيب للاتصالات"/>
      <sheetName val="نادك"/>
      <sheetName val="كاتريون"/>
      <sheetName val="الوطنية للتعليم"/>
      <sheetName val="سليمان الحبيب"/>
      <sheetName val="سدافكو"/>
      <sheetName val="لخريف"/>
      <sheetName val="وقت اللياقة"/>
      <sheetName val="الانماء"/>
      <sheetName val="الشركة 13"/>
      <sheetName val="الشركة 14"/>
      <sheetName val="الشركة 15"/>
      <sheetName val="الشركة 16"/>
      <sheetName val="الشركة 17"/>
      <sheetName val="الشركة 18"/>
      <sheetName val="الشركة 19"/>
      <sheetName val="حساب معامل بيتا وعائد المحفظة"/>
    </sheetNames>
    <sheetDataSet>
      <sheetData sheetId="0">
        <row r="3">
          <cell r="C3" t="str">
            <v>تكافل الراجحي</v>
          </cell>
        </row>
        <row r="6">
          <cell r="K6">
            <v>1.0369922629126802</v>
          </cell>
        </row>
      </sheetData>
      <sheetData sheetId="1">
        <row r="3">
          <cell r="C3" t="str">
            <v>التعاونية</v>
          </cell>
        </row>
        <row r="6">
          <cell r="K6">
            <v>0.86657945137447534</v>
          </cell>
        </row>
      </sheetData>
      <sheetData sheetId="2">
        <row r="3">
          <cell r="C3" t="str">
            <v>سلوشنز</v>
          </cell>
        </row>
        <row r="6">
          <cell r="K6">
            <v>0.98145879289640681</v>
          </cell>
        </row>
      </sheetData>
      <sheetData sheetId="3">
        <row r="3">
          <cell r="C3" t="str">
            <v>عذيب للاتصالات</v>
          </cell>
        </row>
        <row r="6">
          <cell r="K6">
            <v>0.68643644636870971</v>
          </cell>
        </row>
      </sheetData>
      <sheetData sheetId="4">
        <row r="3">
          <cell r="C3" t="str">
            <v>نادك</v>
          </cell>
        </row>
        <row r="6">
          <cell r="K6">
            <v>0.85577701509393456</v>
          </cell>
        </row>
      </sheetData>
      <sheetData sheetId="5">
        <row r="3">
          <cell r="C3" t="str">
            <v>كانريون</v>
          </cell>
        </row>
        <row r="6">
          <cell r="K6">
            <v>0.6315107995264766</v>
          </cell>
        </row>
      </sheetData>
      <sheetData sheetId="6">
        <row r="3">
          <cell r="C3" t="str">
            <v>الوطنية للتعليم</v>
          </cell>
        </row>
        <row r="6">
          <cell r="K6">
            <v>0.7849576785193173</v>
          </cell>
        </row>
      </sheetData>
      <sheetData sheetId="7">
        <row r="3">
          <cell r="C3" t="str">
            <v>سليمان الحبيب</v>
          </cell>
        </row>
        <row r="6">
          <cell r="K6">
            <v>0.63144436386150404</v>
          </cell>
        </row>
      </sheetData>
      <sheetData sheetId="8">
        <row r="3">
          <cell r="C3" t="str">
            <v>سدافكو</v>
          </cell>
        </row>
        <row r="6">
          <cell r="K6">
            <v>0.37659222897895811</v>
          </cell>
        </row>
      </sheetData>
      <sheetData sheetId="9">
        <row r="3">
          <cell r="C3" t="str">
            <v>الخريف</v>
          </cell>
        </row>
        <row r="6">
          <cell r="K6">
            <v>0.66179600897601887</v>
          </cell>
        </row>
      </sheetData>
      <sheetData sheetId="10">
        <row r="3">
          <cell r="C3" t="str">
            <v>وقت اللياقة</v>
          </cell>
        </row>
        <row r="6">
          <cell r="K6">
            <v>1.0895102971918065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7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</richValueRels>
</file>

<file path=xl/theme/theme1.xml><?xml version="1.0" encoding="utf-8"?>
<a:theme xmlns:a="http://schemas.openxmlformats.org/drawingml/2006/main" name="Office 2013 - نسق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argaam.com/ar/monitors/ratios-summary/company-growth-summary/quarter/3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saudiexchange.sa/wps/portal/saudiexchange/newsandreports/reports-publications/market-reports" TargetMode="External"/><Relationship Id="rId1" Type="http://schemas.openxmlformats.org/officeDocument/2006/relationships/hyperlink" Target="https://www.saudiexchange.sa/Resources/VirtualTrading/VirtualTrading_ar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rgaam.com/ar/monitors/ratios-summary/marketcap/3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rgaam.com/ar/company/companyoverview/marketid/3/companyid/1183" TargetMode="External"/><Relationship Id="rId18" Type="http://schemas.openxmlformats.org/officeDocument/2006/relationships/hyperlink" Target="https://www.argaam.com/ar/company/companyoverview/marketid/3/companyid/829" TargetMode="External"/><Relationship Id="rId26" Type="http://schemas.openxmlformats.org/officeDocument/2006/relationships/hyperlink" Target="https://www.argaam.com/ar/company/companyoverview/marketid/3/companyid/4771" TargetMode="External"/><Relationship Id="rId39" Type="http://schemas.openxmlformats.org/officeDocument/2006/relationships/hyperlink" Target="https://www.argaam.com/ar/company/companyoverview/marketid/3/companyid/12947" TargetMode="External"/><Relationship Id="rId21" Type="http://schemas.openxmlformats.org/officeDocument/2006/relationships/hyperlink" Target="https://www.argaam.com/ar/company/companyoverview/marketid/3/companyid/4690" TargetMode="External"/><Relationship Id="rId34" Type="http://schemas.openxmlformats.org/officeDocument/2006/relationships/hyperlink" Target="https://www.argaam.com/ar/company/companyoverview/marketid/3/companyid/4926" TargetMode="External"/><Relationship Id="rId42" Type="http://schemas.openxmlformats.org/officeDocument/2006/relationships/hyperlink" Target="https://www.argaam.com/ar/company/companyoverview/marketid/3/companyid/14273" TargetMode="External"/><Relationship Id="rId47" Type="http://schemas.openxmlformats.org/officeDocument/2006/relationships/drawing" Target="../drawings/drawing10.xml"/><Relationship Id="rId7" Type="http://schemas.openxmlformats.org/officeDocument/2006/relationships/hyperlink" Target="https://www.argaam.com/ar/company/companyoverview/marketid/3/companyid/50" TargetMode="External"/><Relationship Id="rId2" Type="http://schemas.openxmlformats.org/officeDocument/2006/relationships/hyperlink" Target="https://www.argaam.com/ar/company/companyoverview/marketid/3/companyid/13805" TargetMode="External"/><Relationship Id="rId16" Type="http://schemas.openxmlformats.org/officeDocument/2006/relationships/hyperlink" Target="https://www.argaam.com/ar/company/companyoverview/marketid/3/companyid/1018" TargetMode="External"/><Relationship Id="rId29" Type="http://schemas.openxmlformats.org/officeDocument/2006/relationships/hyperlink" Target="https://www.argaam.com/ar/company/companyoverview/marketid/3/companyid/4869" TargetMode="External"/><Relationship Id="rId1" Type="http://schemas.openxmlformats.org/officeDocument/2006/relationships/hyperlink" Target="https://www.argaam.com/ar/company/companyoverview/marketid/3/companyid/600" TargetMode="External"/><Relationship Id="rId6" Type="http://schemas.openxmlformats.org/officeDocument/2006/relationships/hyperlink" Target="https://www.argaam.com/ar/company/companyoverview/marketid/3/companyid/48" TargetMode="External"/><Relationship Id="rId11" Type="http://schemas.openxmlformats.org/officeDocument/2006/relationships/hyperlink" Target="https://www.argaam.com/ar/company/companyoverview/marketid/3/companyid/1515" TargetMode="External"/><Relationship Id="rId24" Type="http://schemas.openxmlformats.org/officeDocument/2006/relationships/hyperlink" Target="https://www.argaam.com/ar/company/companyoverview/marketid/3/companyid/4746" TargetMode="External"/><Relationship Id="rId32" Type="http://schemas.openxmlformats.org/officeDocument/2006/relationships/hyperlink" Target="https://www.argaam.com/ar/company/companyoverview/marketid/3/companyid/4883" TargetMode="External"/><Relationship Id="rId37" Type="http://schemas.openxmlformats.org/officeDocument/2006/relationships/hyperlink" Target="https://www.argaam.com/ar/company/companyoverview/marketid/3/companyid/4604" TargetMode="External"/><Relationship Id="rId40" Type="http://schemas.openxmlformats.org/officeDocument/2006/relationships/hyperlink" Target="https://www.argaam.com/ar/company/companyoverview/marketid/3/companyid/12948" TargetMode="External"/><Relationship Id="rId45" Type="http://schemas.openxmlformats.org/officeDocument/2006/relationships/hyperlink" Target="https://www.argaam.com/ar/company/companyoverview/marketid/3/companyid/14118" TargetMode="External"/><Relationship Id="rId5" Type="http://schemas.openxmlformats.org/officeDocument/2006/relationships/hyperlink" Target="https://www.argaam.com/ar/company/companyoverview/marketid/3/companyid/47" TargetMode="External"/><Relationship Id="rId15" Type="http://schemas.openxmlformats.org/officeDocument/2006/relationships/hyperlink" Target="https://www.argaam.com/ar/company/companyoverview/marketid/3/companyid/1013" TargetMode="External"/><Relationship Id="rId23" Type="http://schemas.openxmlformats.org/officeDocument/2006/relationships/hyperlink" Target="https://www.argaam.com/ar/company/companyoverview/marketid/3/companyid/5026" TargetMode="External"/><Relationship Id="rId28" Type="http://schemas.openxmlformats.org/officeDocument/2006/relationships/hyperlink" Target="https://www.argaam.com/ar/company/companyoverview/marketid/3/companyid/4855" TargetMode="External"/><Relationship Id="rId36" Type="http://schemas.openxmlformats.org/officeDocument/2006/relationships/hyperlink" Target="https://www.argaam.com/ar/company/companyoverview/marketid/3/companyid/4620" TargetMode="External"/><Relationship Id="rId10" Type="http://schemas.openxmlformats.org/officeDocument/2006/relationships/hyperlink" Target="https://www.argaam.com/ar/company/companyoverview/marketid/3/companyid/1513" TargetMode="External"/><Relationship Id="rId19" Type="http://schemas.openxmlformats.org/officeDocument/2006/relationships/hyperlink" Target="https://www.argaam.com/ar/company/companyoverview/marketid/3/companyid/10201" TargetMode="External"/><Relationship Id="rId31" Type="http://schemas.openxmlformats.org/officeDocument/2006/relationships/hyperlink" Target="https://www.argaam.com/ar/company/companyoverview/marketid/3/companyid/4880" TargetMode="External"/><Relationship Id="rId44" Type="http://schemas.openxmlformats.org/officeDocument/2006/relationships/hyperlink" Target="https://www.argaam.com/ar/company/companyoverview/marketid/3/companyid/14356" TargetMode="External"/><Relationship Id="rId4" Type="http://schemas.openxmlformats.org/officeDocument/2006/relationships/hyperlink" Target="https://www.argaam.com/ar/company/companyoverview/marketid/3/companyid/45" TargetMode="External"/><Relationship Id="rId9" Type="http://schemas.openxmlformats.org/officeDocument/2006/relationships/hyperlink" Target="https://www.argaam.com/ar/company/companyoverview/marketid/3/companyid/1527" TargetMode="External"/><Relationship Id="rId14" Type="http://schemas.openxmlformats.org/officeDocument/2006/relationships/hyperlink" Target="https://www.argaam.com/ar/company/companyoverview/marketid/3/companyid/1057" TargetMode="External"/><Relationship Id="rId22" Type="http://schemas.openxmlformats.org/officeDocument/2006/relationships/hyperlink" Target="https://www.argaam.com/ar/company/companyoverview/marketid/3/companyid/4718" TargetMode="External"/><Relationship Id="rId27" Type="http://schemas.openxmlformats.org/officeDocument/2006/relationships/hyperlink" Target="https://www.argaam.com/ar/company/companyoverview/marketid/3/companyid/4830" TargetMode="External"/><Relationship Id="rId30" Type="http://schemas.openxmlformats.org/officeDocument/2006/relationships/hyperlink" Target="https://www.argaam.com/ar/company/companyoverview/marketid/3/companyid/4871" TargetMode="External"/><Relationship Id="rId35" Type="http://schemas.openxmlformats.org/officeDocument/2006/relationships/hyperlink" Target="https://www.argaam.com/ar/company/companyoverview/marketid/3/companyid/4934" TargetMode="External"/><Relationship Id="rId43" Type="http://schemas.openxmlformats.org/officeDocument/2006/relationships/hyperlink" Target="https://www.argaam.com/ar/company/companyoverview/marketid/3/companyid/14355" TargetMode="External"/><Relationship Id="rId8" Type="http://schemas.openxmlformats.org/officeDocument/2006/relationships/hyperlink" Target="https://www.argaam.com/ar/company/companyoverview/marketid/3/companyid/52" TargetMode="External"/><Relationship Id="rId3" Type="http://schemas.openxmlformats.org/officeDocument/2006/relationships/hyperlink" Target="https://www.argaam.com/ar/company/companyoverview/marketid/3/companyid/856" TargetMode="External"/><Relationship Id="rId12" Type="http://schemas.openxmlformats.org/officeDocument/2006/relationships/hyperlink" Target="https://www.argaam.com/ar/company/companyoverview/marketid/3/companyid/1892" TargetMode="External"/><Relationship Id="rId17" Type="http://schemas.openxmlformats.org/officeDocument/2006/relationships/hyperlink" Target="https://www.argaam.com/ar/company/companyoverview/marketid/3/companyid/903" TargetMode="External"/><Relationship Id="rId25" Type="http://schemas.openxmlformats.org/officeDocument/2006/relationships/hyperlink" Target="https://www.argaam.com/ar/company/companyoverview/marketid/3/companyid/4760" TargetMode="External"/><Relationship Id="rId33" Type="http://schemas.openxmlformats.org/officeDocument/2006/relationships/hyperlink" Target="https://www.argaam.com/ar/company/companyoverview/marketid/3/companyid/4884" TargetMode="External"/><Relationship Id="rId38" Type="http://schemas.openxmlformats.org/officeDocument/2006/relationships/hyperlink" Target="https://www.argaam.com/ar/company/companyoverview/marketid/3/companyid/12946" TargetMode="External"/><Relationship Id="rId46" Type="http://schemas.openxmlformats.org/officeDocument/2006/relationships/hyperlink" Target="https://www.argaam.com/ar/company/companyoverview/marketid/3/companyid/3413" TargetMode="External"/><Relationship Id="rId20" Type="http://schemas.openxmlformats.org/officeDocument/2006/relationships/hyperlink" Target="https://www.argaam.com/ar/company/companyoverview/marketid/3/companyid/578" TargetMode="External"/><Relationship Id="rId41" Type="http://schemas.openxmlformats.org/officeDocument/2006/relationships/hyperlink" Target="https://www.argaam.com/ar/company/companyoverview/marketid/3/companyid/1294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M222"/>
  <sheetViews>
    <sheetView rightToLeft="1" topLeftCell="A220" zoomScale="130" zoomScaleNormal="130" workbookViewId="0">
      <selection activeCell="C4" sqref="C4"/>
    </sheetView>
  </sheetViews>
  <sheetFormatPr defaultColWidth="10.75" defaultRowHeight="14.25"/>
  <cols>
    <col min="3" max="3" width="14.75" customWidth="1"/>
    <col min="4" max="4" width="18.125" customWidth="1"/>
    <col min="5" max="5" width="21" customWidth="1"/>
    <col min="6" max="6" width="24.5" customWidth="1"/>
  </cols>
  <sheetData>
    <row r="1" spans="1:13">
      <c r="A1" s="244" t="s">
        <v>0</v>
      </c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4"/>
      <c r="M1" s="244"/>
    </row>
    <row r="2" spans="1:13">
      <c r="A2" s="244"/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</row>
    <row r="3" spans="1:13">
      <c r="A3" s="245" t="s">
        <v>1</v>
      </c>
      <c r="B3" s="245"/>
    </row>
    <row r="4" spans="1:13" ht="20.25">
      <c r="A4" s="245"/>
      <c r="B4" s="245"/>
      <c r="E4" s="255" t="s">
        <v>396</v>
      </c>
      <c r="F4" s="255"/>
      <c r="G4" s="255"/>
      <c r="H4" s="255"/>
      <c r="I4" s="255"/>
      <c r="J4" s="255"/>
      <c r="K4" s="255"/>
    </row>
    <row r="5" spans="1:13" ht="18">
      <c r="B5" s="1" t="s">
        <v>395</v>
      </c>
      <c r="C5" s="1"/>
      <c r="D5" s="2"/>
      <c r="E5" s="2"/>
      <c r="F5" s="2"/>
      <c r="G5" s="2"/>
      <c r="H5" s="2"/>
      <c r="I5" s="2"/>
    </row>
    <row r="6" spans="1:13" ht="18">
      <c r="B6" s="2"/>
      <c r="C6" s="225" t="s">
        <v>415</v>
      </c>
      <c r="D6" s="223"/>
      <c r="E6" s="223"/>
      <c r="F6" s="2"/>
      <c r="G6" s="2"/>
      <c r="H6" s="2"/>
      <c r="I6" s="2"/>
    </row>
    <row r="7" spans="1:13" ht="18">
      <c r="B7" s="1" t="s">
        <v>2</v>
      </c>
      <c r="C7" s="1"/>
      <c r="D7" s="2"/>
      <c r="E7" s="2"/>
      <c r="F7" s="2"/>
      <c r="G7" s="2"/>
      <c r="H7" s="2"/>
      <c r="I7" s="2"/>
    </row>
    <row r="8" spans="1:13" ht="18">
      <c r="B8" s="2"/>
      <c r="C8" s="224" t="s">
        <v>397</v>
      </c>
      <c r="D8" s="223"/>
      <c r="E8" s="223"/>
      <c r="F8" s="223"/>
      <c r="G8" s="2"/>
      <c r="H8" s="2"/>
      <c r="I8" s="2"/>
    </row>
    <row r="9" spans="1:13" ht="18">
      <c r="B9" s="1" t="s">
        <v>3</v>
      </c>
      <c r="C9" s="1"/>
      <c r="D9" s="2"/>
      <c r="E9" s="2"/>
      <c r="F9" s="2"/>
      <c r="G9" s="2"/>
      <c r="H9" s="2"/>
      <c r="I9" s="2"/>
    </row>
    <row r="10" spans="1:13" ht="18">
      <c r="B10" s="2"/>
      <c r="C10" s="3" t="s">
        <v>407</v>
      </c>
      <c r="D10" s="2"/>
      <c r="E10" s="2"/>
      <c r="F10" s="2"/>
      <c r="G10" s="2"/>
      <c r="H10" s="2"/>
      <c r="I10" s="2"/>
    </row>
    <row r="11" spans="1:13" ht="18">
      <c r="B11" s="1" t="s">
        <v>4</v>
      </c>
      <c r="C11" s="1"/>
      <c r="D11" s="2"/>
      <c r="E11" s="2"/>
      <c r="F11" s="2"/>
      <c r="G11" s="2"/>
      <c r="H11" s="2"/>
      <c r="I11" s="2"/>
    </row>
    <row r="12" spans="1:13" ht="18">
      <c r="B12" s="2"/>
      <c r="C12" s="3" t="s">
        <v>406</v>
      </c>
      <c r="D12" s="2"/>
      <c r="E12" s="2"/>
      <c r="F12" s="2"/>
      <c r="G12" s="2"/>
      <c r="H12" s="2"/>
      <c r="I12" s="2"/>
    </row>
    <row r="13" spans="1:13" ht="18">
      <c r="B13" s="1" t="s">
        <v>5</v>
      </c>
      <c r="C13" s="1"/>
      <c r="D13" s="2"/>
      <c r="E13" s="2"/>
      <c r="F13" s="2"/>
      <c r="G13" s="2"/>
      <c r="H13" s="2"/>
      <c r="I13" s="2"/>
    </row>
    <row r="14" spans="1:13" ht="18">
      <c r="B14" s="2"/>
      <c r="C14" s="3" t="s">
        <v>400</v>
      </c>
      <c r="D14" s="2"/>
      <c r="E14" s="2"/>
      <c r="F14" s="2"/>
      <c r="G14" s="2"/>
      <c r="H14" s="2"/>
      <c r="I14" s="2"/>
    </row>
    <row r="15" spans="1:13" ht="18">
      <c r="B15" s="1" t="s">
        <v>6</v>
      </c>
      <c r="C15" s="1"/>
      <c r="D15" s="2"/>
      <c r="E15" s="2"/>
      <c r="F15" s="2"/>
      <c r="G15" s="2"/>
      <c r="H15" s="2"/>
      <c r="I15" s="2"/>
    </row>
    <row r="16" spans="1:13" ht="18">
      <c r="B16" s="2"/>
      <c r="C16" s="3" t="s">
        <v>401</v>
      </c>
      <c r="D16" s="2"/>
      <c r="E16" s="2"/>
      <c r="F16" s="2"/>
      <c r="G16" s="2"/>
      <c r="H16" s="2"/>
      <c r="I16" s="2"/>
    </row>
    <row r="17" spans="1:11" ht="18">
      <c r="A17" s="4"/>
    </row>
    <row r="18" spans="1:11" ht="18">
      <c r="A18" s="5">
        <v>1</v>
      </c>
      <c r="B18" s="6" t="s">
        <v>402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ht="18">
      <c r="A19" s="4"/>
      <c r="B19" s="2"/>
      <c r="C19" s="2" t="s">
        <v>7</v>
      </c>
      <c r="D19" s="2"/>
      <c r="E19" s="2"/>
      <c r="F19" s="2"/>
      <c r="G19" s="2"/>
      <c r="H19" s="2"/>
      <c r="I19" s="2"/>
      <c r="J19" s="2"/>
      <c r="K19" s="2"/>
    </row>
    <row r="20" spans="1:11" ht="18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ht="20.25">
      <c r="A21" s="5">
        <v>2</v>
      </c>
      <c r="B21" s="6" t="s">
        <v>389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ht="18">
      <c r="A22" s="4"/>
      <c r="B22" s="2"/>
      <c r="C22" s="2"/>
      <c r="D22" s="2"/>
      <c r="E22" s="2"/>
      <c r="F22" s="2"/>
      <c r="G22" s="2"/>
      <c r="H22" s="2"/>
      <c r="I22" s="214" t="s">
        <v>8</v>
      </c>
      <c r="J22" s="2"/>
      <c r="K22" s="2"/>
    </row>
    <row r="23" spans="1:11" ht="18">
      <c r="A23" s="4"/>
      <c r="B23" s="2" t="s">
        <v>392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ht="18">
      <c r="A24" s="4"/>
      <c r="B24" s="2"/>
      <c r="C24" s="8" t="s">
        <v>408</v>
      </c>
      <c r="D24" s="2"/>
      <c r="E24" s="2"/>
      <c r="F24" s="2"/>
      <c r="G24" s="2"/>
      <c r="H24" s="2"/>
      <c r="I24" s="2"/>
      <c r="J24" s="2"/>
      <c r="K24" s="2"/>
    </row>
    <row r="25" spans="1:11" ht="18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ht="18">
      <c r="A26" s="5">
        <v>3</v>
      </c>
      <c r="B26" s="9" t="s">
        <v>9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ht="18">
      <c r="A27" s="4"/>
      <c r="B27" s="2"/>
      <c r="C27" s="10" t="s">
        <v>10</v>
      </c>
      <c r="D27" s="2"/>
      <c r="E27" s="2"/>
      <c r="F27" s="2"/>
      <c r="G27" s="2"/>
      <c r="H27" s="2"/>
      <c r="I27" s="2"/>
      <c r="J27" s="2"/>
      <c r="K27" s="2"/>
    </row>
    <row r="28" spans="1:11" ht="18">
      <c r="A28" s="4"/>
      <c r="B28" s="11"/>
      <c r="C28" s="246" t="s">
        <v>390</v>
      </c>
      <c r="D28" s="247"/>
      <c r="E28" s="247"/>
      <c r="F28" s="247"/>
      <c r="G28" s="2"/>
      <c r="H28" s="2"/>
      <c r="I28" s="2"/>
      <c r="J28" s="2"/>
      <c r="K28" s="2"/>
    </row>
    <row r="29" spans="1:11" ht="18">
      <c r="A29" s="4"/>
      <c r="B29" s="248" t="s">
        <v>11</v>
      </c>
      <c r="C29" s="247"/>
      <c r="D29" s="247"/>
      <c r="E29" s="247"/>
      <c r="F29" s="247"/>
      <c r="G29" s="2"/>
      <c r="H29" s="2"/>
      <c r="I29" s="2"/>
      <c r="J29" s="2"/>
      <c r="K29" s="2"/>
    </row>
    <row r="30" spans="1:11" ht="18">
      <c r="A30" s="4"/>
      <c r="B30" s="248" t="s">
        <v>12</v>
      </c>
      <c r="C30" s="247"/>
      <c r="D30" s="247"/>
      <c r="E30" s="247"/>
      <c r="F30" s="247"/>
      <c r="G30" s="2"/>
      <c r="H30" s="2"/>
      <c r="I30" s="2"/>
      <c r="J30" s="2"/>
      <c r="K30" s="2"/>
    </row>
    <row r="31" spans="1:11" ht="18">
      <c r="A31" s="4"/>
      <c r="B31" s="2"/>
      <c r="C31" s="12" t="s">
        <v>13</v>
      </c>
      <c r="D31" s="2"/>
      <c r="E31" s="2"/>
      <c r="F31" s="2"/>
      <c r="G31" s="2"/>
      <c r="H31" s="2"/>
      <c r="I31" s="2"/>
      <c r="J31" s="2"/>
      <c r="K31" s="2"/>
    </row>
    <row r="32" spans="1:11" ht="18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3" ht="18">
      <c r="A33" s="4"/>
      <c r="B33" s="2"/>
      <c r="C33" s="13" t="s">
        <v>14</v>
      </c>
      <c r="D33" s="2"/>
      <c r="E33" s="2"/>
      <c r="F33" s="2"/>
      <c r="G33" s="2"/>
      <c r="H33" s="2"/>
      <c r="I33" s="2"/>
      <c r="J33" s="2"/>
      <c r="K33" s="2"/>
    </row>
    <row r="34" spans="1:13" ht="18">
      <c r="A34" s="4"/>
      <c r="B34" s="2"/>
      <c r="C34" s="14" t="s">
        <v>15</v>
      </c>
      <c r="D34" s="2"/>
      <c r="E34" s="2"/>
      <c r="F34" s="2"/>
      <c r="G34" s="2"/>
      <c r="H34" s="2"/>
      <c r="I34" s="2"/>
      <c r="J34" s="2"/>
      <c r="K34" s="2"/>
    </row>
    <row r="35" spans="1:13" ht="18">
      <c r="A35" s="4"/>
      <c r="B35" s="2"/>
      <c r="C35" s="14" t="s">
        <v>16</v>
      </c>
      <c r="D35" s="2"/>
      <c r="E35" s="2"/>
      <c r="F35" s="2"/>
      <c r="G35" s="2"/>
      <c r="H35" s="2"/>
      <c r="I35" s="2"/>
      <c r="J35" s="2"/>
      <c r="K35" s="2"/>
    </row>
    <row r="36" spans="1:13" ht="18">
      <c r="A36" s="4"/>
      <c r="B36" s="2"/>
      <c r="C36" s="14" t="s">
        <v>17</v>
      </c>
      <c r="D36" s="2"/>
      <c r="E36" s="2"/>
      <c r="F36" s="2"/>
      <c r="G36" s="2"/>
      <c r="H36" s="2"/>
      <c r="I36" s="2"/>
      <c r="J36" s="2"/>
      <c r="K36" s="2"/>
    </row>
    <row r="37" spans="1:13" ht="18">
      <c r="A37" s="4"/>
      <c r="B37" s="2"/>
      <c r="C37" s="14" t="s">
        <v>18</v>
      </c>
      <c r="D37" s="2"/>
      <c r="E37" s="2"/>
      <c r="F37" s="2"/>
      <c r="G37" s="2"/>
      <c r="H37" s="2"/>
      <c r="I37" s="2"/>
      <c r="J37" s="2"/>
      <c r="K37" s="2"/>
    </row>
    <row r="38" spans="1:13" ht="18">
      <c r="A38" s="4"/>
      <c r="B38" s="2"/>
      <c r="C38" s="14" t="s">
        <v>19</v>
      </c>
      <c r="D38" s="2"/>
      <c r="E38" s="2"/>
      <c r="F38" s="2"/>
      <c r="G38" s="2"/>
      <c r="H38" s="2"/>
      <c r="I38" s="2"/>
      <c r="J38" s="2"/>
      <c r="K38" s="2"/>
    </row>
    <row r="39" spans="1:13" ht="18">
      <c r="A39" s="4"/>
      <c r="B39" s="2"/>
      <c r="C39" s="14" t="s">
        <v>20</v>
      </c>
      <c r="D39" s="2"/>
      <c r="E39" s="2"/>
      <c r="F39" s="2"/>
      <c r="G39" s="2"/>
      <c r="H39" s="2"/>
      <c r="I39" s="2"/>
      <c r="J39" s="2"/>
      <c r="K39" s="2"/>
    </row>
    <row r="40" spans="1:13" ht="18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3" ht="18">
      <c r="A41" s="5">
        <v>4</v>
      </c>
      <c r="B41" s="9" t="s">
        <v>21</v>
      </c>
      <c r="C41" s="2"/>
      <c r="D41" s="2"/>
      <c r="E41" s="2"/>
      <c r="F41" s="2"/>
      <c r="G41" s="2"/>
      <c r="H41" s="2"/>
      <c r="I41" s="2"/>
      <c r="J41" s="2"/>
      <c r="K41" s="2"/>
    </row>
    <row r="42" spans="1:13" ht="18.75" thickBot="1">
      <c r="A42" s="4"/>
      <c r="B42" s="2"/>
      <c r="C42" s="15" t="s">
        <v>22</v>
      </c>
      <c r="D42" s="2"/>
      <c r="E42" s="2"/>
      <c r="F42" s="2"/>
      <c r="G42" s="2"/>
      <c r="H42" s="2"/>
      <c r="I42" s="2"/>
      <c r="J42" s="2"/>
      <c r="K42" s="2"/>
    </row>
    <row r="43" spans="1:13" ht="21" thickBot="1">
      <c r="A43" s="4"/>
      <c r="B43" s="2"/>
      <c r="C43" s="2" t="s">
        <v>23</v>
      </c>
      <c r="D43" s="2"/>
      <c r="E43" s="2"/>
      <c r="F43" s="2"/>
      <c r="G43" s="250" t="s">
        <v>391</v>
      </c>
      <c r="H43" s="251"/>
      <c r="I43" s="252"/>
      <c r="J43" s="253"/>
      <c r="K43" s="254"/>
      <c r="L43" s="2"/>
    </row>
    <row r="44" spans="1:13" ht="54.75" thickBot="1">
      <c r="A44" s="4"/>
      <c r="B44" s="2"/>
      <c r="C44" s="16" t="s">
        <v>24</v>
      </c>
      <c r="D44" s="17" t="s">
        <v>25</v>
      </c>
      <c r="E44" s="17" t="s">
        <v>393</v>
      </c>
      <c r="F44" s="18" t="s">
        <v>26</v>
      </c>
      <c r="G44" s="18" t="s">
        <v>27</v>
      </c>
      <c r="H44" s="18" t="s">
        <v>28</v>
      </c>
      <c r="I44" s="18" t="s">
        <v>29</v>
      </c>
      <c r="J44" s="18" t="s">
        <v>30</v>
      </c>
      <c r="K44" s="18" t="s">
        <v>31</v>
      </c>
      <c r="L44" s="16" t="s">
        <v>32</v>
      </c>
      <c r="M44" s="2"/>
    </row>
    <row r="45" spans="1:13" ht="18.75" thickBot="1">
      <c r="A45" s="4"/>
      <c r="B45" s="2"/>
      <c r="C45" s="19" t="s">
        <v>33</v>
      </c>
      <c r="D45" s="20">
        <v>2010</v>
      </c>
      <c r="E45" s="20">
        <v>10</v>
      </c>
      <c r="F45" s="217">
        <v>58.92</v>
      </c>
      <c r="G45" s="216">
        <v>67.177999999999997</v>
      </c>
      <c r="H45" s="22"/>
      <c r="I45" s="22"/>
      <c r="J45" s="22"/>
      <c r="K45" s="22"/>
      <c r="L45" s="23" t="s">
        <v>34</v>
      </c>
      <c r="M45" s="2"/>
    </row>
    <row r="46" spans="1:13" ht="18.75" thickBot="1">
      <c r="A46" s="4"/>
      <c r="B46" s="2"/>
      <c r="C46" s="19" t="s">
        <v>35</v>
      </c>
      <c r="D46" s="20">
        <v>4190</v>
      </c>
      <c r="E46" s="20">
        <v>1</v>
      </c>
      <c r="F46" s="217">
        <v>1.4</v>
      </c>
      <c r="G46" s="215">
        <v>18.690000000000001</v>
      </c>
      <c r="H46" s="22"/>
      <c r="I46" s="22"/>
      <c r="J46" s="22"/>
      <c r="K46" s="22"/>
      <c r="L46" s="23"/>
      <c r="M46" s="2"/>
    </row>
    <row r="47" spans="1:13" ht="18.75" thickBot="1">
      <c r="A47" s="4"/>
      <c r="B47" s="2"/>
      <c r="C47" s="19"/>
      <c r="D47" s="20"/>
      <c r="E47" s="20"/>
      <c r="F47" s="22"/>
      <c r="G47" s="22"/>
      <c r="H47" s="22"/>
      <c r="I47" s="22"/>
      <c r="J47" s="22"/>
      <c r="K47" s="22"/>
      <c r="L47" s="19"/>
      <c r="M47" s="2"/>
    </row>
    <row r="48" spans="1:13" ht="18.75" thickBot="1">
      <c r="A48" s="4"/>
      <c r="B48" s="2"/>
      <c r="C48" s="19"/>
      <c r="D48" s="20"/>
      <c r="E48" s="20"/>
      <c r="F48" s="22"/>
      <c r="G48" s="22"/>
      <c r="H48" s="22"/>
      <c r="I48" s="22"/>
      <c r="J48" s="22"/>
      <c r="K48" s="22"/>
      <c r="L48" s="19"/>
      <c r="M48" s="2"/>
    </row>
    <row r="49" spans="1:11" ht="18">
      <c r="A49" s="4"/>
      <c r="B49" s="24"/>
      <c r="C49" s="24"/>
      <c r="D49" s="2"/>
      <c r="E49" s="2"/>
      <c r="F49" s="2"/>
      <c r="G49" s="2"/>
      <c r="H49" s="2"/>
      <c r="I49" s="2"/>
      <c r="J49" s="2"/>
      <c r="K49" s="2"/>
    </row>
    <row r="50" spans="1:11" ht="18">
      <c r="A50" s="5">
        <v>5</v>
      </c>
      <c r="B50" s="25" t="s">
        <v>36</v>
      </c>
      <c r="C50" s="24"/>
      <c r="D50" s="2"/>
      <c r="E50" s="2"/>
      <c r="F50" s="2"/>
      <c r="G50" s="2"/>
      <c r="H50" s="2"/>
      <c r="I50" s="2"/>
      <c r="J50" s="2"/>
      <c r="K50" s="2"/>
    </row>
    <row r="51" spans="1:11" ht="18">
      <c r="A51" s="4"/>
      <c r="B51" s="24"/>
      <c r="C51" s="26" t="s">
        <v>394</v>
      </c>
      <c r="D51" s="2"/>
      <c r="E51" s="2"/>
      <c r="F51" s="2"/>
      <c r="G51" s="2"/>
      <c r="H51" s="2"/>
      <c r="I51" s="2"/>
      <c r="J51" s="2"/>
      <c r="K51" s="2"/>
    </row>
    <row r="52" spans="1:11" ht="18">
      <c r="A52" s="4"/>
      <c r="B52" s="24"/>
      <c r="C52" s="27" t="s">
        <v>37</v>
      </c>
      <c r="D52" s="2"/>
      <c r="E52" s="2"/>
      <c r="F52" s="2"/>
      <c r="G52" s="2"/>
      <c r="H52" s="2"/>
      <c r="I52" s="2"/>
      <c r="J52" s="2"/>
      <c r="K52" s="2"/>
    </row>
    <row r="53" spans="1:11" ht="18">
      <c r="A53" s="4"/>
      <c r="B53" s="24"/>
      <c r="C53" s="26" t="s">
        <v>38</v>
      </c>
      <c r="D53" s="2"/>
      <c r="E53" s="2"/>
      <c r="F53" s="2"/>
      <c r="G53" s="2"/>
      <c r="H53" s="2"/>
      <c r="I53" s="2"/>
      <c r="J53" s="2"/>
      <c r="K53" s="2"/>
    </row>
    <row r="54" spans="1:11" ht="18">
      <c r="A54" s="4"/>
      <c r="B54" s="24"/>
      <c r="C54" s="249" t="s">
        <v>403</v>
      </c>
      <c r="D54" s="249"/>
      <c r="E54" s="249"/>
      <c r="F54" s="249"/>
      <c r="G54" s="2"/>
      <c r="H54" s="2"/>
      <c r="I54" s="2"/>
      <c r="J54" s="2"/>
      <c r="K54" s="2"/>
    </row>
    <row r="55" spans="1:11" ht="18">
      <c r="A55" s="4"/>
      <c r="B55" s="24"/>
      <c r="C55" s="28" t="s">
        <v>39</v>
      </c>
      <c r="D55" s="2"/>
      <c r="E55" s="2"/>
      <c r="F55" s="2"/>
      <c r="G55" s="2"/>
      <c r="H55" s="2"/>
      <c r="I55" s="2"/>
      <c r="J55" s="2"/>
      <c r="K55" s="2"/>
    </row>
    <row r="56" spans="1:11" ht="18">
      <c r="A56" s="4"/>
      <c r="B56" s="24"/>
      <c r="C56" s="24"/>
    </row>
    <row r="57" spans="1:11" ht="18">
      <c r="A57" s="5">
        <v>6</v>
      </c>
      <c r="B57" s="26" t="s">
        <v>40</v>
      </c>
      <c r="C57" s="24"/>
    </row>
    <row r="58" spans="1:11" ht="18">
      <c r="A58" s="4"/>
      <c r="B58" s="24"/>
      <c r="C58" s="24"/>
    </row>
    <row r="59" spans="1:11" ht="18">
      <c r="A59" s="5">
        <v>7</v>
      </c>
      <c r="B59" s="29" t="s">
        <v>41</v>
      </c>
      <c r="C59" s="24"/>
    </row>
    <row r="60" spans="1:11" ht="15.75">
      <c r="B60" s="24"/>
      <c r="C60" s="30" t="s">
        <v>42</v>
      </c>
    </row>
    <row r="61" spans="1:11" ht="15">
      <c r="B61" s="24"/>
      <c r="C61" s="24"/>
    </row>
    <row r="62" spans="1:11" ht="15">
      <c r="B62" s="24"/>
      <c r="C62" s="24"/>
    </row>
    <row r="63" spans="1:11" ht="15">
      <c r="B63" s="24"/>
      <c r="C63" s="24"/>
    </row>
    <row r="64" spans="1:11" ht="15">
      <c r="B64" s="24"/>
      <c r="C64" s="24"/>
    </row>
    <row r="65" spans="2:3" ht="15">
      <c r="B65" s="24"/>
      <c r="C65" s="24"/>
    </row>
    <row r="66" spans="2:3" ht="15">
      <c r="B66" s="24"/>
      <c r="C66" s="24"/>
    </row>
    <row r="67" spans="2:3" ht="15">
      <c r="B67" s="24"/>
      <c r="C67" s="24"/>
    </row>
    <row r="68" spans="2:3" ht="15">
      <c r="B68" s="24"/>
      <c r="C68" s="24"/>
    </row>
    <row r="69" spans="2:3" ht="15">
      <c r="B69" s="24"/>
      <c r="C69" s="24"/>
    </row>
    <row r="70" spans="2:3" ht="15">
      <c r="B70" s="24"/>
      <c r="C70" s="24"/>
    </row>
    <row r="71" spans="2:3" ht="15">
      <c r="B71" s="24"/>
      <c r="C71" s="24"/>
    </row>
    <row r="72" spans="2:3" ht="15.75">
      <c r="B72" s="24"/>
      <c r="C72" s="31" t="s">
        <v>43</v>
      </c>
    </row>
    <row r="73" spans="2:3" ht="15.75">
      <c r="B73" s="24"/>
      <c r="C73" s="31" t="s">
        <v>44</v>
      </c>
    </row>
    <row r="74" spans="2:3" ht="15">
      <c r="B74" s="24"/>
      <c r="C74" s="24"/>
    </row>
    <row r="75" spans="2:3" ht="15">
      <c r="B75" s="24"/>
      <c r="C75" s="24"/>
    </row>
    <row r="76" spans="2:3" ht="15">
      <c r="B76" s="24"/>
      <c r="C76" s="24"/>
    </row>
    <row r="77" spans="2:3" ht="15">
      <c r="B77" s="24"/>
      <c r="C77" s="24"/>
    </row>
    <row r="78" spans="2:3" ht="15">
      <c r="B78" s="24"/>
      <c r="C78" s="24"/>
    </row>
    <row r="92" spans="3:3" ht="15.75">
      <c r="C92" s="31" t="s">
        <v>45</v>
      </c>
    </row>
    <row r="93" spans="3:3" ht="15.75">
      <c r="C93" s="31" t="s">
        <v>46</v>
      </c>
    </row>
    <row r="118" spans="1:3" ht="15.75">
      <c r="C118" s="31" t="s">
        <v>47</v>
      </c>
    </row>
    <row r="120" spans="1:3" ht="18">
      <c r="A120" s="5">
        <v>8</v>
      </c>
      <c r="B120" s="32" t="s">
        <v>48</v>
      </c>
    </row>
    <row r="121" spans="1:3" ht="18">
      <c r="B121" s="33" t="s">
        <v>49</v>
      </c>
    </row>
    <row r="123" spans="1:3" ht="18">
      <c r="C123" s="34" t="s">
        <v>50</v>
      </c>
    </row>
    <row r="133" spans="3:3" ht="18">
      <c r="C133" s="34" t="s">
        <v>51</v>
      </c>
    </row>
    <row r="150" spans="3:3" ht="18">
      <c r="C150" s="34" t="s">
        <v>52</v>
      </c>
    </row>
    <row r="171" spans="3:3" ht="18.75">
      <c r="C171" s="35" t="s">
        <v>53</v>
      </c>
    </row>
    <row r="179" spans="1:5" ht="18">
      <c r="D179" s="36" t="s">
        <v>54</v>
      </c>
      <c r="E179" s="37" t="s">
        <v>409</v>
      </c>
    </row>
    <row r="180" spans="1:5" ht="18">
      <c r="E180" s="38" t="s">
        <v>410</v>
      </c>
    </row>
    <row r="181" spans="1:5" ht="18">
      <c r="E181" s="38" t="s">
        <v>413</v>
      </c>
    </row>
    <row r="182" spans="1:5" ht="18">
      <c r="E182" s="38" t="s">
        <v>411</v>
      </c>
    </row>
    <row r="183" spans="1:5" ht="18">
      <c r="E183" s="38" t="s">
        <v>412</v>
      </c>
    </row>
    <row r="185" spans="1:5" ht="18">
      <c r="A185" s="5">
        <v>9</v>
      </c>
      <c r="B185" s="32" t="s">
        <v>55</v>
      </c>
    </row>
    <row r="186" spans="1:5" ht="18">
      <c r="C186" s="13" t="s">
        <v>414</v>
      </c>
    </row>
    <row r="187" spans="1:5" ht="18">
      <c r="C187" s="13" t="s">
        <v>56</v>
      </c>
    </row>
    <row r="188" spans="1:5" ht="18">
      <c r="C188" s="13" t="s">
        <v>57</v>
      </c>
    </row>
    <row r="189" spans="1:5" ht="18">
      <c r="C189" s="33" t="s">
        <v>58</v>
      </c>
    </row>
    <row r="190" spans="1:5" ht="18">
      <c r="C190" s="13" t="s">
        <v>59</v>
      </c>
    </row>
    <row r="191" spans="1:5" ht="18">
      <c r="C191" s="13" t="s">
        <v>60</v>
      </c>
    </row>
    <row r="192" spans="1:5" ht="18">
      <c r="C192" s="9" t="s">
        <v>61</v>
      </c>
    </row>
    <row r="193" spans="2:8" ht="18">
      <c r="C193" s="13" t="s">
        <v>404</v>
      </c>
    </row>
    <row r="194" spans="2:8" ht="18">
      <c r="C194" s="13" t="s">
        <v>62</v>
      </c>
    </row>
    <row r="195" spans="2:8" ht="18">
      <c r="C195" s="39" t="s">
        <v>63</v>
      </c>
    </row>
    <row r="196" spans="2:8" ht="18">
      <c r="C196" s="13" t="s">
        <v>64</v>
      </c>
    </row>
    <row r="198" spans="2:8" ht="17.25" thickBot="1">
      <c r="B198" s="241" t="s">
        <v>65</v>
      </c>
      <c r="C198" s="241"/>
      <c r="D198" s="241"/>
      <c r="E198" s="241"/>
      <c r="F198" s="241"/>
      <c r="G198" s="241"/>
      <c r="H198" s="241"/>
    </row>
    <row r="199" spans="2:8" ht="36.75" thickBot="1">
      <c r="C199" s="40" t="s">
        <v>66</v>
      </c>
      <c r="D199" s="40" t="s">
        <v>67</v>
      </c>
      <c r="E199" s="40" t="s">
        <v>68</v>
      </c>
      <c r="F199" s="40" t="s">
        <v>69</v>
      </c>
    </row>
    <row r="200" spans="2:8" ht="18.75" thickBot="1">
      <c r="C200" s="41" t="s">
        <v>70</v>
      </c>
      <c r="D200" s="40">
        <v>2</v>
      </c>
      <c r="E200" s="40">
        <v>2</v>
      </c>
      <c r="F200" s="41" t="s">
        <v>71</v>
      </c>
    </row>
    <row r="201" spans="2:8" ht="18.75" thickBot="1">
      <c r="C201" s="242" t="s">
        <v>72</v>
      </c>
      <c r="D201" s="42">
        <v>4</v>
      </c>
      <c r="E201" s="42">
        <v>5</v>
      </c>
      <c r="F201" s="43" t="s">
        <v>73</v>
      </c>
    </row>
    <row r="202" spans="2:8" ht="72.75" thickBot="1">
      <c r="C202" s="242"/>
      <c r="D202" s="42" t="s">
        <v>74</v>
      </c>
      <c r="E202" s="42" t="s">
        <v>75</v>
      </c>
      <c r="F202" s="43" t="s">
        <v>76</v>
      </c>
    </row>
    <row r="203" spans="2:8" ht="18.75" thickBot="1">
      <c r="C203" s="41" t="s">
        <v>77</v>
      </c>
      <c r="D203" s="40">
        <v>2</v>
      </c>
      <c r="E203" s="40">
        <v>3</v>
      </c>
      <c r="F203" s="43" t="s">
        <v>78</v>
      </c>
    </row>
    <row r="204" spans="2:8" ht="36.75" thickBot="1">
      <c r="C204" s="41" t="s">
        <v>79</v>
      </c>
      <c r="D204" s="40">
        <v>1</v>
      </c>
      <c r="E204" s="40">
        <v>1</v>
      </c>
      <c r="F204" s="40"/>
    </row>
    <row r="205" spans="2:8" ht="18.75" thickBot="1">
      <c r="C205" s="41" t="s">
        <v>80</v>
      </c>
      <c r="D205" s="40">
        <v>2</v>
      </c>
      <c r="E205" s="40">
        <v>2</v>
      </c>
      <c r="F205" s="40"/>
    </row>
    <row r="206" spans="2:8" ht="36.75" thickBot="1">
      <c r="C206" s="41" t="s">
        <v>81</v>
      </c>
      <c r="D206" s="40">
        <v>2</v>
      </c>
      <c r="E206" s="40">
        <v>2</v>
      </c>
      <c r="F206" s="40"/>
    </row>
    <row r="207" spans="2:8" ht="36.75" thickBot="1">
      <c r="C207" s="41" t="s">
        <v>82</v>
      </c>
      <c r="D207" s="40">
        <v>2</v>
      </c>
      <c r="E207" s="40">
        <v>2</v>
      </c>
      <c r="F207" s="40"/>
    </row>
    <row r="208" spans="2:8" ht="18.75" thickBot="1">
      <c r="C208" s="41" t="s">
        <v>83</v>
      </c>
      <c r="D208" s="40">
        <v>1</v>
      </c>
      <c r="E208" s="40">
        <v>1</v>
      </c>
      <c r="F208" s="40"/>
    </row>
    <row r="209" spans="3:6" ht="36.75" thickBot="1">
      <c r="C209" s="41" t="s">
        <v>84</v>
      </c>
      <c r="D209" s="40">
        <v>2</v>
      </c>
      <c r="E209" s="40">
        <v>2</v>
      </c>
      <c r="F209" s="40"/>
    </row>
    <row r="210" spans="3:6" ht="18.75" thickBot="1">
      <c r="C210" s="41" t="s">
        <v>85</v>
      </c>
      <c r="D210" s="40">
        <v>2</v>
      </c>
      <c r="E210" s="40">
        <v>2</v>
      </c>
      <c r="F210" s="40"/>
    </row>
    <row r="211" spans="3:6" ht="18.75" thickBot="1">
      <c r="C211" s="41" t="s">
        <v>86</v>
      </c>
      <c r="D211" s="40">
        <v>2</v>
      </c>
      <c r="E211" s="40">
        <v>3</v>
      </c>
      <c r="F211" s="40"/>
    </row>
    <row r="212" spans="3:6" ht="18.75" thickBot="1">
      <c r="C212" s="41" t="s">
        <v>87</v>
      </c>
      <c r="D212" s="40">
        <v>2</v>
      </c>
      <c r="E212" s="40">
        <v>2</v>
      </c>
      <c r="F212" s="40"/>
    </row>
    <row r="213" spans="3:6" ht="18.75" thickBot="1">
      <c r="C213" s="41" t="s">
        <v>88</v>
      </c>
      <c r="D213" s="40">
        <v>1</v>
      </c>
      <c r="E213" s="40">
        <v>1</v>
      </c>
      <c r="F213" s="40"/>
    </row>
    <row r="214" spans="3:6" ht="36.75" thickBot="1">
      <c r="C214" s="41" t="s">
        <v>89</v>
      </c>
      <c r="D214" s="40">
        <v>2</v>
      </c>
      <c r="E214" s="40">
        <v>3</v>
      </c>
      <c r="F214" s="40"/>
    </row>
    <row r="215" spans="3:6" ht="36.75" thickBot="1">
      <c r="C215" s="41" t="s">
        <v>90</v>
      </c>
      <c r="D215" s="40">
        <v>2</v>
      </c>
      <c r="E215" s="40">
        <v>2</v>
      </c>
      <c r="F215" s="40"/>
    </row>
    <row r="216" spans="3:6" ht="18.75" thickBot="1">
      <c r="C216" s="41" t="s">
        <v>91</v>
      </c>
      <c r="D216" s="40">
        <v>2</v>
      </c>
      <c r="E216" s="40">
        <v>3</v>
      </c>
      <c r="F216" s="40"/>
    </row>
    <row r="217" spans="3:6" ht="18.75" thickBot="1">
      <c r="C217" s="41" t="s">
        <v>92</v>
      </c>
      <c r="D217" s="40">
        <v>2</v>
      </c>
      <c r="E217" s="40">
        <v>2</v>
      </c>
      <c r="F217" s="40"/>
    </row>
    <row r="218" spans="3:6" ht="18.75" thickBot="1">
      <c r="C218" s="41" t="s">
        <v>93</v>
      </c>
      <c r="D218" s="40">
        <v>1</v>
      </c>
      <c r="E218" s="40">
        <v>1</v>
      </c>
      <c r="F218" s="40"/>
    </row>
    <row r="219" spans="3:6" ht="36.75" thickBot="1">
      <c r="C219" s="44" t="s">
        <v>94</v>
      </c>
      <c r="D219" s="45">
        <v>0</v>
      </c>
      <c r="E219" s="45">
        <v>0</v>
      </c>
      <c r="F219" s="45" t="s">
        <v>95</v>
      </c>
    </row>
    <row r="220" spans="3:6" ht="36.75" thickBot="1">
      <c r="C220" s="41" t="s">
        <v>96</v>
      </c>
      <c r="D220" s="40">
        <v>2</v>
      </c>
      <c r="E220" s="40">
        <v>3</v>
      </c>
      <c r="F220" s="40"/>
    </row>
    <row r="221" spans="3:6" ht="36.75" thickBot="1">
      <c r="C221" s="41" t="s">
        <v>97</v>
      </c>
      <c r="D221" s="40">
        <v>1</v>
      </c>
      <c r="E221" s="40">
        <v>1</v>
      </c>
      <c r="F221" s="40"/>
    </row>
    <row r="222" spans="3:6" ht="18.75" thickBot="1">
      <c r="C222" s="243" t="s">
        <v>98</v>
      </c>
      <c r="D222" s="243"/>
      <c r="E222" s="243"/>
      <c r="F222" s="46"/>
    </row>
  </sheetData>
  <mergeCells count="12">
    <mergeCell ref="B198:H198"/>
    <mergeCell ref="C201:C202"/>
    <mergeCell ref="C222:E222"/>
    <mergeCell ref="A1:M2"/>
    <mergeCell ref="A3:B4"/>
    <mergeCell ref="C28:F28"/>
    <mergeCell ref="B29:F29"/>
    <mergeCell ref="B30:F30"/>
    <mergeCell ref="C54:F54"/>
    <mergeCell ref="G43:I43"/>
    <mergeCell ref="J43:K43"/>
    <mergeCell ref="E4:K4"/>
  </mergeCells>
  <hyperlinks>
    <hyperlink ref="I22" r:id="rId1" xr:uid="{00000000-0004-0000-0000-000000000000}"/>
    <hyperlink ref="C28" r:id="rId2" xr:uid="{00000000-0004-0000-0000-000001000000}"/>
    <hyperlink ref="B29" r:id="rId3" xr:uid="{00000000-0004-0000-0000-000002000000}"/>
    <hyperlink ref="B30" r:id="rId4" xr:uid="{00000000-0004-0000-0000-000003000000}"/>
  </hyperlinks>
  <pageMargins left="0.7" right="0.7" top="0.75" bottom="0.75" header="0.3" footer="0.3"/>
  <pageSetup paperSize="9" orientation="portrait" horizontalDpi="4294967295" verticalDpi="4294967295" r:id="rId5"/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300"/>
  </sheetPr>
  <dimension ref="A1:AF116"/>
  <sheetViews>
    <sheetView rightToLeft="1" workbookViewId="0">
      <selection activeCell="W25" sqref="W25"/>
    </sheetView>
  </sheetViews>
  <sheetFormatPr defaultColWidth="10.75" defaultRowHeight="14.25"/>
  <cols>
    <col min="26" max="26" width="10" customWidth="1"/>
    <col min="27" max="27" width="5.75" bestFit="1" customWidth="1"/>
    <col min="28" max="28" width="45.375" bestFit="1" customWidth="1"/>
    <col min="29" max="29" width="10.75" customWidth="1"/>
    <col min="30" max="30" width="10.5" bestFit="1" customWidth="1"/>
    <col min="32" max="32" width="9.5" bestFit="1" customWidth="1"/>
  </cols>
  <sheetData>
    <row r="1" spans="1:32" ht="44.25">
      <c r="A1" s="357" t="s">
        <v>313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357"/>
      <c r="AB1" s="194" t="s">
        <v>314</v>
      </c>
      <c r="AD1" s="195"/>
    </row>
    <row r="2" spans="1:32" ht="105">
      <c r="AA2" s="196" t="s">
        <v>315</v>
      </c>
      <c r="AB2" s="197" t="s">
        <v>316</v>
      </c>
      <c r="AC2" s="195"/>
      <c r="AD2" s="198" t="s">
        <v>317</v>
      </c>
      <c r="AE2" s="195"/>
      <c r="AF2" s="199" t="s">
        <v>318</v>
      </c>
    </row>
    <row r="3" spans="1:32" ht="15" customHeight="1">
      <c r="A3" s="261">
        <v>1</v>
      </c>
      <c r="B3" s="284" t="s">
        <v>319</v>
      </c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AA3" s="195"/>
      <c r="AB3" s="200"/>
      <c r="AC3" s="195"/>
      <c r="AD3" s="195"/>
      <c r="AE3" s="195"/>
      <c r="AF3" s="201"/>
    </row>
    <row r="4" spans="1:32" ht="15" customHeight="1">
      <c r="A4" s="261"/>
      <c r="B4" s="284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4"/>
      <c r="R4" s="284"/>
      <c r="AA4" s="202">
        <v>1180</v>
      </c>
      <c r="AB4" s="7" t="s">
        <v>320</v>
      </c>
      <c r="AC4" s="203"/>
      <c r="AD4" s="204">
        <f>'تقرير تأسيس المحفظة'!C60</f>
        <v>8230</v>
      </c>
      <c r="AF4" s="205" t="e">
        <f>VLOOKUP(AD4,$AA$4:$AB$365,2,0)</f>
        <v>#N/A</v>
      </c>
    </row>
    <row r="5" spans="1:32" ht="15">
      <c r="AA5" s="202">
        <v>1080</v>
      </c>
      <c r="AB5" s="7" t="s">
        <v>321</v>
      </c>
      <c r="AC5" s="203"/>
      <c r="AD5" s="204">
        <f>'تقرير تأسيس المحفظة'!C61</f>
        <v>6010</v>
      </c>
      <c r="AF5" s="205" t="e">
        <f t="shared" ref="AF5:AF42" si="0">VLOOKUP(AD5,$AA$4:$AB$365,2,0)</f>
        <v>#N/A</v>
      </c>
    </row>
    <row r="6" spans="1:32" ht="15" customHeight="1">
      <c r="B6" s="356" t="s">
        <v>322</v>
      </c>
      <c r="C6" s="356"/>
      <c r="D6" s="356"/>
      <c r="E6" s="356"/>
      <c r="F6" s="356"/>
      <c r="G6" s="356"/>
      <c r="H6" s="356"/>
      <c r="J6" s="356" t="s">
        <v>323</v>
      </c>
      <c r="K6" s="356"/>
      <c r="L6" s="356"/>
      <c r="M6" s="356"/>
      <c r="N6" s="356"/>
      <c r="O6" s="356"/>
      <c r="P6" s="356"/>
      <c r="Q6" s="356"/>
      <c r="R6" s="356"/>
      <c r="AA6" s="202">
        <v>1010</v>
      </c>
      <c r="AB6" s="7" t="s">
        <v>324</v>
      </c>
      <c r="AC6" s="203"/>
      <c r="AD6" s="204">
        <f>'تقرير تأسيس المحفظة'!C62</f>
        <v>8010</v>
      </c>
      <c r="AF6" s="205" t="e">
        <f t="shared" si="0"/>
        <v>#N/A</v>
      </c>
    </row>
    <row r="7" spans="1:32" ht="15" customHeight="1">
      <c r="B7" s="356"/>
      <c r="C7" s="356"/>
      <c r="D7" s="356"/>
      <c r="E7" s="356"/>
      <c r="F7" s="356"/>
      <c r="G7" s="356"/>
      <c r="H7" s="356"/>
      <c r="J7" s="356"/>
      <c r="K7" s="356"/>
      <c r="L7" s="356"/>
      <c r="M7" s="356"/>
      <c r="N7" s="356"/>
      <c r="O7" s="356"/>
      <c r="P7" s="356"/>
      <c r="Q7" s="356"/>
      <c r="R7" s="356"/>
      <c r="AA7" s="202">
        <v>1060</v>
      </c>
      <c r="AB7" s="7" t="s">
        <v>325</v>
      </c>
      <c r="AC7" s="203"/>
      <c r="AD7" s="204">
        <f>'تقرير تأسيس المحفظة'!C63</f>
        <v>2081</v>
      </c>
      <c r="AF7" s="205" t="e">
        <f t="shared" si="0"/>
        <v>#N/A</v>
      </c>
    </row>
    <row r="8" spans="1:32" ht="15">
      <c r="AA8" s="202">
        <v>1050</v>
      </c>
      <c r="AB8" s="7" t="s">
        <v>326</v>
      </c>
      <c r="AC8" s="203"/>
      <c r="AD8" s="204">
        <f>'تقرير تأسيس المحفظة'!C64</f>
        <v>7040</v>
      </c>
      <c r="AF8" s="205" t="e">
        <f t="shared" si="0"/>
        <v>#N/A</v>
      </c>
    </row>
    <row r="9" spans="1:32" ht="15">
      <c r="B9" s="307" t="s">
        <v>128</v>
      </c>
      <c r="C9" s="307"/>
      <c r="D9" s="307"/>
      <c r="E9" s="307"/>
      <c r="F9" s="307"/>
      <c r="G9" s="307"/>
      <c r="H9" s="307"/>
      <c r="J9" s="275" t="s">
        <v>128</v>
      </c>
      <c r="K9" s="275"/>
      <c r="L9" s="275"/>
      <c r="M9" s="275"/>
      <c r="N9" s="275"/>
      <c r="O9" s="275"/>
      <c r="P9" s="275"/>
      <c r="Q9" s="275"/>
      <c r="R9" s="275"/>
      <c r="AA9" s="202">
        <v>1030</v>
      </c>
      <c r="AB9" s="7" t="s">
        <v>327</v>
      </c>
      <c r="AC9" s="206"/>
      <c r="AD9" s="204">
        <f>'تقرير تأسيس المحفظة'!C65</f>
        <v>7202</v>
      </c>
      <c r="AF9" s="205" t="e">
        <f t="shared" si="0"/>
        <v>#N/A</v>
      </c>
    </row>
    <row r="10" spans="1:32" ht="15">
      <c r="B10" s="307"/>
      <c r="C10" s="307"/>
      <c r="D10" s="307"/>
      <c r="E10" s="307"/>
      <c r="F10" s="307"/>
      <c r="G10" s="307"/>
      <c r="H10" s="307"/>
      <c r="J10" s="275"/>
      <c r="K10" s="275"/>
      <c r="L10" s="275"/>
      <c r="M10" s="275"/>
      <c r="N10" s="275"/>
      <c r="O10" s="275"/>
      <c r="P10" s="275"/>
      <c r="Q10" s="275"/>
      <c r="R10" s="275"/>
      <c r="AA10" s="202">
        <v>2380</v>
      </c>
      <c r="AB10" s="7" t="s">
        <v>328</v>
      </c>
      <c r="AC10" s="206"/>
      <c r="AD10" s="204">
        <f>'تقرير تأسيس المحفظة'!C66</f>
        <v>4013</v>
      </c>
      <c r="AF10" s="205" t="e">
        <f t="shared" si="0"/>
        <v>#N/A</v>
      </c>
    </row>
    <row r="11" spans="1:32" ht="15">
      <c r="B11" s="307"/>
      <c r="C11" s="307"/>
      <c r="D11" s="307"/>
      <c r="E11" s="307"/>
      <c r="F11" s="307"/>
      <c r="G11" s="307"/>
      <c r="H11" s="307"/>
      <c r="J11" s="275"/>
      <c r="K11" s="275"/>
      <c r="L11" s="275"/>
      <c r="M11" s="275"/>
      <c r="N11" s="275"/>
      <c r="O11" s="275"/>
      <c r="P11" s="275"/>
      <c r="Q11" s="275"/>
      <c r="R11" s="275"/>
      <c r="AA11" s="202">
        <v>6014</v>
      </c>
      <c r="AB11" s="7" t="s">
        <v>329</v>
      </c>
      <c r="AC11" s="206"/>
      <c r="AD11" s="204">
        <f>'تقرير تأسيس المحفظة'!C67</f>
        <v>4291</v>
      </c>
      <c r="AF11" s="205" t="e">
        <f t="shared" si="0"/>
        <v>#N/A</v>
      </c>
    </row>
    <row r="12" spans="1:32" ht="15">
      <c r="B12" s="307"/>
      <c r="C12" s="307"/>
      <c r="D12" s="307"/>
      <c r="E12" s="307"/>
      <c r="F12" s="307"/>
      <c r="G12" s="307"/>
      <c r="H12" s="307"/>
      <c r="J12" s="275"/>
      <c r="K12" s="275"/>
      <c r="L12" s="275"/>
      <c r="M12" s="275"/>
      <c r="N12" s="275"/>
      <c r="O12" s="275"/>
      <c r="P12" s="275"/>
      <c r="Q12" s="275"/>
      <c r="R12" s="275"/>
      <c r="AA12" s="202">
        <v>4280</v>
      </c>
      <c r="AB12" s="7" t="s">
        <v>330</v>
      </c>
      <c r="AC12" s="206" t="s">
        <v>331</v>
      </c>
      <c r="AD12" s="204">
        <f>'تقرير تأسيس المحفظة'!C68</f>
        <v>1830</v>
      </c>
      <c r="AF12" s="205" t="e">
        <f t="shared" si="0"/>
        <v>#N/A</v>
      </c>
    </row>
    <row r="13" spans="1:32" ht="15">
      <c r="B13" s="307"/>
      <c r="C13" s="307"/>
      <c r="D13" s="307"/>
      <c r="E13" s="307"/>
      <c r="F13" s="307"/>
      <c r="G13" s="307"/>
      <c r="H13" s="307"/>
      <c r="J13" s="275"/>
      <c r="K13" s="275"/>
      <c r="L13" s="275"/>
      <c r="M13" s="275"/>
      <c r="N13" s="275"/>
      <c r="O13" s="275"/>
      <c r="P13" s="275"/>
      <c r="Q13" s="275"/>
      <c r="R13" s="275"/>
      <c r="AA13" s="202">
        <v>8260</v>
      </c>
      <c r="AB13" s="7" t="s">
        <v>332</v>
      </c>
      <c r="AC13" s="206"/>
      <c r="AD13" s="204">
        <f>'تقرير تأسيس المحفظة'!C69</f>
        <v>1150</v>
      </c>
      <c r="AF13" s="205" t="e">
        <f t="shared" si="0"/>
        <v>#N/A</v>
      </c>
    </row>
    <row r="14" spans="1:32" ht="15">
      <c r="B14" s="307"/>
      <c r="C14" s="307"/>
      <c r="D14" s="307"/>
      <c r="E14" s="307"/>
      <c r="F14" s="307"/>
      <c r="G14" s="307"/>
      <c r="H14" s="307"/>
      <c r="J14" s="275"/>
      <c r="K14" s="275"/>
      <c r="L14" s="275"/>
      <c r="M14" s="275"/>
      <c r="N14" s="275"/>
      <c r="O14" s="275"/>
      <c r="P14" s="275"/>
      <c r="Q14" s="275"/>
      <c r="R14" s="275"/>
      <c r="AA14" s="202">
        <v>8250</v>
      </c>
      <c r="AB14" s="7" t="s">
        <v>333</v>
      </c>
      <c r="AC14" s="206"/>
      <c r="AD14" s="204">
        <f>'تقرير تأسيس المحفظة'!C70</f>
        <v>2270</v>
      </c>
      <c r="AF14" s="205" t="e">
        <f t="shared" si="0"/>
        <v>#N/A</v>
      </c>
    </row>
    <row r="15" spans="1:32" ht="15">
      <c r="J15" s="275"/>
      <c r="K15" s="275"/>
      <c r="L15" s="275"/>
      <c r="M15" s="275"/>
      <c r="N15" s="275"/>
      <c r="O15" s="275"/>
      <c r="P15" s="275"/>
      <c r="Q15" s="275"/>
      <c r="R15" s="275"/>
      <c r="AA15" s="202">
        <v>8240</v>
      </c>
      <c r="AB15" s="7" t="s">
        <v>334</v>
      </c>
      <c r="AC15" s="203"/>
      <c r="AD15" s="204">
        <f>'تقرير تأسيس المحفظة'!C71</f>
        <v>6004</v>
      </c>
      <c r="AF15" s="205" t="e">
        <f t="shared" si="0"/>
        <v>#N/A</v>
      </c>
    </row>
    <row r="16" spans="1:32" ht="15">
      <c r="J16" s="275"/>
      <c r="K16" s="275"/>
      <c r="L16" s="275"/>
      <c r="M16" s="275"/>
      <c r="N16" s="275"/>
      <c r="O16" s="275"/>
      <c r="P16" s="275"/>
      <c r="Q16" s="275"/>
      <c r="R16" s="275"/>
      <c r="AA16" s="202">
        <v>8310</v>
      </c>
      <c r="AB16" s="7" t="s">
        <v>335</v>
      </c>
      <c r="AC16" s="203"/>
      <c r="AD16" s="204">
        <f>'تقرير تأسيس المحفظة'!C72</f>
        <v>0</v>
      </c>
      <c r="AF16" s="205" t="e">
        <f t="shared" si="0"/>
        <v>#N/A</v>
      </c>
    </row>
    <row r="17" spans="1:32" ht="15">
      <c r="J17" s="275"/>
      <c r="K17" s="275"/>
      <c r="L17" s="275"/>
      <c r="M17" s="275"/>
      <c r="N17" s="275"/>
      <c r="O17" s="275"/>
      <c r="P17" s="275"/>
      <c r="Q17" s="275"/>
      <c r="R17" s="275"/>
      <c r="AA17" s="202">
        <v>8160</v>
      </c>
      <c r="AB17" s="7" t="s">
        <v>336</v>
      </c>
      <c r="AC17" s="203"/>
      <c r="AD17" s="204">
        <f>'تقرير تأسيس المحفظة'!C73</f>
        <v>0</v>
      </c>
      <c r="AF17" s="205" t="e">
        <f t="shared" si="0"/>
        <v>#N/A</v>
      </c>
    </row>
    <row r="18" spans="1:32" ht="15">
      <c r="J18" s="275"/>
      <c r="K18" s="275"/>
      <c r="L18" s="275"/>
      <c r="M18" s="275"/>
      <c r="N18" s="275"/>
      <c r="O18" s="275"/>
      <c r="P18" s="275"/>
      <c r="Q18" s="275"/>
      <c r="R18" s="275"/>
      <c r="AA18" s="202">
        <v>8120</v>
      </c>
      <c r="AB18" s="7" t="s">
        <v>337</v>
      </c>
      <c r="AC18" s="203"/>
      <c r="AD18" s="204">
        <f>'تقرير تأسيس المحفظة'!C74</f>
        <v>0</v>
      </c>
      <c r="AF18" s="205" t="e">
        <f t="shared" si="0"/>
        <v>#N/A</v>
      </c>
    </row>
    <row r="19" spans="1:32" ht="15">
      <c r="J19" s="275"/>
      <c r="K19" s="275"/>
      <c r="L19" s="275"/>
      <c r="M19" s="275"/>
      <c r="N19" s="275"/>
      <c r="O19" s="275"/>
      <c r="P19" s="275"/>
      <c r="Q19" s="275"/>
      <c r="R19" s="275"/>
      <c r="AA19" s="202">
        <v>8040</v>
      </c>
      <c r="AB19" s="7" t="s">
        <v>338</v>
      </c>
      <c r="AC19" s="203"/>
      <c r="AD19" s="204">
        <f>'تقرير تأسيس المحفظة'!C75</f>
        <v>0</v>
      </c>
      <c r="AF19" s="205" t="e">
        <f t="shared" si="0"/>
        <v>#N/A</v>
      </c>
    </row>
    <row r="20" spans="1:32" ht="15">
      <c r="J20" s="275"/>
      <c r="K20" s="275"/>
      <c r="L20" s="275"/>
      <c r="M20" s="275"/>
      <c r="N20" s="275"/>
      <c r="O20" s="275"/>
      <c r="P20" s="275"/>
      <c r="Q20" s="275"/>
      <c r="R20" s="275"/>
      <c r="AA20" s="202">
        <v>8100</v>
      </c>
      <c r="AB20" s="7" t="s">
        <v>339</v>
      </c>
      <c r="AC20" s="203"/>
      <c r="AD20" s="204">
        <f>'تقرير تأسيس المحفظة'!C76</f>
        <v>0</v>
      </c>
      <c r="AF20" s="205" t="e">
        <f t="shared" si="0"/>
        <v>#N/A</v>
      </c>
    </row>
    <row r="21" spans="1:32" ht="15">
      <c r="J21" s="275"/>
      <c r="K21" s="275"/>
      <c r="L21" s="275"/>
      <c r="M21" s="275"/>
      <c r="N21" s="275"/>
      <c r="O21" s="275"/>
      <c r="P21" s="275"/>
      <c r="Q21" s="275"/>
      <c r="R21" s="275"/>
      <c r="AA21" s="202">
        <v>8270</v>
      </c>
      <c r="AB21" s="7" t="s">
        <v>340</v>
      </c>
      <c r="AC21" s="203"/>
      <c r="AD21" s="204">
        <f>'تقرير تأسيس المحفظة'!C77</f>
        <v>0</v>
      </c>
      <c r="AF21" s="205" t="e">
        <f t="shared" si="0"/>
        <v>#N/A</v>
      </c>
    </row>
    <row r="22" spans="1:32" ht="15">
      <c r="J22" s="275"/>
      <c r="K22" s="275"/>
      <c r="L22" s="275"/>
      <c r="M22" s="275"/>
      <c r="N22" s="275"/>
      <c r="O22" s="275"/>
      <c r="P22" s="275"/>
      <c r="Q22" s="275"/>
      <c r="R22" s="275"/>
      <c r="AA22" s="202">
        <v>8190</v>
      </c>
      <c r="AB22" s="7" t="s">
        <v>341</v>
      </c>
      <c r="AC22" s="203"/>
      <c r="AD22" s="204">
        <f>'تقرير تأسيس المحفظة'!C78</f>
        <v>0</v>
      </c>
      <c r="AF22" s="205" t="e">
        <f t="shared" si="0"/>
        <v>#N/A</v>
      </c>
    </row>
    <row r="23" spans="1:32" ht="15">
      <c r="J23" s="275"/>
      <c r="K23" s="275"/>
      <c r="L23" s="275"/>
      <c r="M23" s="275"/>
      <c r="N23" s="275"/>
      <c r="O23" s="275"/>
      <c r="P23" s="275"/>
      <c r="Q23" s="275"/>
      <c r="R23" s="275"/>
      <c r="AA23" s="202">
        <v>4322</v>
      </c>
      <c r="AB23" s="7" t="s">
        <v>342</v>
      </c>
      <c r="AC23" s="207"/>
      <c r="AD23" s="208">
        <f>'تقرير الأسبوع الأول'!C125</f>
        <v>0</v>
      </c>
      <c r="AF23" s="205" t="e">
        <f t="shared" si="0"/>
        <v>#N/A</v>
      </c>
    </row>
    <row r="24" spans="1:32" ht="15">
      <c r="J24" s="275"/>
      <c r="K24" s="275"/>
      <c r="L24" s="275"/>
      <c r="M24" s="275"/>
      <c r="N24" s="275"/>
      <c r="O24" s="275"/>
      <c r="P24" s="275"/>
      <c r="Q24" s="275"/>
      <c r="R24" s="275"/>
      <c r="AA24" s="202">
        <v>4210</v>
      </c>
      <c r="AB24" s="7" t="s">
        <v>343</v>
      </c>
      <c r="AC24" s="207"/>
      <c r="AD24" s="208">
        <f>'تقرير الأسبوع الأول'!C126</f>
        <v>0</v>
      </c>
      <c r="AF24" s="205" t="e">
        <f t="shared" si="0"/>
        <v>#N/A</v>
      </c>
    </row>
    <row r="25" spans="1:32" ht="15">
      <c r="AA25" s="202">
        <v>4332</v>
      </c>
      <c r="AB25" s="7" t="s">
        <v>344</v>
      </c>
      <c r="AC25" s="207" t="s">
        <v>201</v>
      </c>
      <c r="AD25" s="208">
        <f>'تقرير الأسبوع الأول'!C127</f>
        <v>0</v>
      </c>
      <c r="AF25" s="205" t="e">
        <f t="shared" si="0"/>
        <v>#N/A</v>
      </c>
    </row>
    <row r="26" spans="1:32" ht="15">
      <c r="A26" s="261">
        <v>2</v>
      </c>
      <c r="B26" s="284" t="s">
        <v>345</v>
      </c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4"/>
      <c r="N26" s="284"/>
      <c r="O26" s="284"/>
      <c r="P26" s="284"/>
      <c r="Q26" s="284"/>
      <c r="R26" s="284"/>
      <c r="AA26" s="202">
        <v>4333</v>
      </c>
      <c r="AB26" s="7" t="s">
        <v>346</v>
      </c>
      <c r="AC26" s="207"/>
      <c r="AD26" s="208">
        <f>'تقرير الأسبوع الأول'!C128</f>
        <v>0</v>
      </c>
      <c r="AF26" s="205" t="e">
        <f t="shared" si="0"/>
        <v>#N/A</v>
      </c>
    </row>
    <row r="27" spans="1:32" ht="15">
      <c r="A27" s="261"/>
      <c r="B27" s="284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AA27" s="202">
        <v>4348</v>
      </c>
      <c r="AB27" s="7" t="s">
        <v>347</v>
      </c>
      <c r="AC27" s="207"/>
      <c r="AD27" s="208">
        <f>'تقرير الأسبوع الأول'!C129</f>
        <v>0</v>
      </c>
      <c r="AF27" s="205" t="e">
        <f t="shared" si="0"/>
        <v>#N/A</v>
      </c>
    </row>
    <row r="28" spans="1:32" ht="15">
      <c r="AA28" s="202">
        <v>4334</v>
      </c>
      <c r="AB28" s="7" t="s">
        <v>348</v>
      </c>
      <c r="AC28" s="203"/>
      <c r="AD28" s="209">
        <f>'تقرير الأسبوع الثاني'!C132</f>
        <v>0</v>
      </c>
      <c r="AF28" s="205" t="e">
        <f t="shared" si="0"/>
        <v>#N/A</v>
      </c>
    </row>
    <row r="29" spans="1:32" ht="15">
      <c r="B29" s="356" t="s">
        <v>322</v>
      </c>
      <c r="C29" s="356"/>
      <c r="D29" s="356"/>
      <c r="E29" s="356"/>
      <c r="F29" s="356"/>
      <c r="G29" s="356"/>
      <c r="H29" s="356"/>
      <c r="J29" s="356" t="s">
        <v>323</v>
      </c>
      <c r="K29" s="356"/>
      <c r="L29" s="356"/>
      <c r="M29" s="356"/>
      <c r="N29" s="356"/>
      <c r="O29" s="356"/>
      <c r="P29" s="356"/>
      <c r="Q29" s="356"/>
      <c r="R29" s="356"/>
      <c r="AA29" s="202">
        <v>4335</v>
      </c>
      <c r="AB29" s="7" t="s">
        <v>349</v>
      </c>
      <c r="AC29" s="203"/>
      <c r="AD29" s="209">
        <f>'تقرير الأسبوع الثاني'!C133</f>
        <v>0</v>
      </c>
      <c r="AF29" s="205" t="e">
        <f t="shared" si="0"/>
        <v>#N/A</v>
      </c>
    </row>
    <row r="30" spans="1:32" ht="15">
      <c r="B30" s="356"/>
      <c r="C30" s="356"/>
      <c r="D30" s="356"/>
      <c r="E30" s="356"/>
      <c r="F30" s="356"/>
      <c r="G30" s="356"/>
      <c r="H30" s="356"/>
      <c r="J30" s="356"/>
      <c r="K30" s="356"/>
      <c r="L30" s="356"/>
      <c r="M30" s="356"/>
      <c r="N30" s="356"/>
      <c r="O30" s="356"/>
      <c r="P30" s="356"/>
      <c r="Q30" s="356"/>
      <c r="R30" s="356"/>
      <c r="AA30" s="202">
        <v>4336</v>
      </c>
      <c r="AB30" s="7" t="s">
        <v>350</v>
      </c>
      <c r="AC30" s="203" t="s">
        <v>219</v>
      </c>
      <c r="AD30" s="209">
        <f>'تقرير الأسبوع الثاني'!C134</f>
        <v>0</v>
      </c>
      <c r="AF30" s="205" t="e">
        <f t="shared" si="0"/>
        <v>#N/A</v>
      </c>
    </row>
    <row r="31" spans="1:32" ht="15">
      <c r="AA31" s="202">
        <v>4337</v>
      </c>
      <c r="AB31" s="7" t="s">
        <v>351</v>
      </c>
      <c r="AC31" s="203"/>
      <c r="AD31" s="209">
        <f>'تقرير الأسبوع الثاني'!C135</f>
        <v>0</v>
      </c>
      <c r="AF31" s="205" t="e">
        <f t="shared" si="0"/>
        <v>#N/A</v>
      </c>
    </row>
    <row r="32" spans="1:32" ht="15" customHeight="1">
      <c r="B32" s="307" t="s">
        <v>128</v>
      </c>
      <c r="C32" s="307"/>
      <c r="D32" s="307"/>
      <c r="E32" s="307"/>
      <c r="F32" s="307"/>
      <c r="G32" s="307"/>
      <c r="H32" s="307"/>
      <c r="J32" s="275" t="e" vm="6">
        <v>#VALUE!</v>
      </c>
      <c r="K32" s="275"/>
      <c r="L32" s="275"/>
      <c r="M32" s="275"/>
      <c r="N32" s="275"/>
      <c r="O32" s="275"/>
      <c r="P32" s="275"/>
      <c r="Q32" s="275"/>
      <c r="R32" s="275"/>
      <c r="AA32" s="202">
        <v>4338</v>
      </c>
      <c r="AB32" s="7" t="s">
        <v>352</v>
      </c>
      <c r="AC32" s="203"/>
      <c r="AD32" s="209">
        <f>'تقرير الأسبوع الثاني'!C136</f>
        <v>0</v>
      </c>
      <c r="AF32" s="205" t="e">
        <f t="shared" si="0"/>
        <v>#N/A</v>
      </c>
    </row>
    <row r="33" spans="2:32" ht="15" customHeight="1">
      <c r="B33" s="307"/>
      <c r="C33" s="307"/>
      <c r="D33" s="307"/>
      <c r="E33" s="307"/>
      <c r="F33" s="307"/>
      <c r="G33" s="307"/>
      <c r="H33" s="307"/>
      <c r="J33" s="275"/>
      <c r="K33" s="275"/>
      <c r="L33" s="275"/>
      <c r="M33" s="275"/>
      <c r="N33" s="275"/>
      <c r="O33" s="275"/>
      <c r="P33" s="275"/>
      <c r="Q33" s="275"/>
      <c r="R33" s="275"/>
      <c r="AA33" s="202">
        <v>4344</v>
      </c>
      <c r="AB33" s="7" t="s">
        <v>353</v>
      </c>
      <c r="AC33" s="207"/>
      <c r="AD33" s="208">
        <f>'تقرير الأسبوع الثالث'!C132</f>
        <v>0</v>
      </c>
      <c r="AF33" s="205" t="e">
        <f t="shared" si="0"/>
        <v>#N/A</v>
      </c>
    </row>
    <row r="34" spans="2:32" ht="15" customHeight="1">
      <c r="B34" s="307"/>
      <c r="C34" s="307"/>
      <c r="D34" s="307"/>
      <c r="E34" s="307"/>
      <c r="F34" s="307"/>
      <c r="G34" s="307"/>
      <c r="H34" s="307"/>
      <c r="J34" s="275"/>
      <c r="K34" s="275"/>
      <c r="L34" s="275"/>
      <c r="M34" s="275"/>
      <c r="N34" s="275"/>
      <c r="O34" s="275"/>
      <c r="P34" s="275"/>
      <c r="Q34" s="275"/>
      <c r="R34" s="275"/>
      <c r="AA34" s="202">
        <v>4339</v>
      </c>
      <c r="AB34" s="7" t="s">
        <v>354</v>
      </c>
      <c r="AC34" s="207"/>
      <c r="AD34" s="208">
        <f>'تقرير الأسبوع الثالث'!C133</f>
        <v>0</v>
      </c>
      <c r="AF34" s="205" t="e">
        <f t="shared" si="0"/>
        <v>#N/A</v>
      </c>
    </row>
    <row r="35" spans="2:32" ht="15" customHeight="1">
      <c r="B35" s="307"/>
      <c r="C35" s="307"/>
      <c r="D35" s="307"/>
      <c r="E35" s="307"/>
      <c r="F35" s="307"/>
      <c r="G35" s="307"/>
      <c r="H35" s="307"/>
      <c r="J35" s="275"/>
      <c r="K35" s="275"/>
      <c r="L35" s="275"/>
      <c r="M35" s="275"/>
      <c r="N35" s="275"/>
      <c r="O35" s="275"/>
      <c r="P35" s="275"/>
      <c r="Q35" s="275"/>
      <c r="R35" s="275"/>
      <c r="AA35" s="202">
        <v>4340</v>
      </c>
      <c r="AB35" s="7" t="s">
        <v>355</v>
      </c>
      <c r="AC35" s="207" t="s">
        <v>222</v>
      </c>
      <c r="AD35" s="208">
        <f>'تقرير الأسبوع الثالث'!C134</f>
        <v>0</v>
      </c>
      <c r="AF35" s="205" t="e">
        <f t="shared" si="0"/>
        <v>#N/A</v>
      </c>
    </row>
    <row r="36" spans="2:32" ht="15" customHeight="1">
      <c r="B36" s="307"/>
      <c r="C36" s="307"/>
      <c r="D36" s="307"/>
      <c r="E36" s="307"/>
      <c r="F36" s="307"/>
      <c r="G36" s="307"/>
      <c r="H36" s="307"/>
      <c r="J36" s="275"/>
      <c r="K36" s="275"/>
      <c r="L36" s="275"/>
      <c r="M36" s="275"/>
      <c r="N36" s="275"/>
      <c r="O36" s="275"/>
      <c r="P36" s="275"/>
      <c r="Q36" s="275"/>
      <c r="R36" s="275"/>
      <c r="AA36" s="202">
        <v>4345</v>
      </c>
      <c r="AB36" s="7" t="s">
        <v>356</v>
      </c>
      <c r="AC36" s="207"/>
      <c r="AD36" s="208">
        <f>'تقرير الأسبوع الثالث'!C135</f>
        <v>0</v>
      </c>
      <c r="AF36" s="205" t="e">
        <f t="shared" si="0"/>
        <v>#N/A</v>
      </c>
    </row>
    <row r="37" spans="2:32" ht="15" customHeight="1">
      <c r="B37" s="307"/>
      <c r="C37" s="307"/>
      <c r="D37" s="307"/>
      <c r="E37" s="307"/>
      <c r="F37" s="307"/>
      <c r="G37" s="307"/>
      <c r="H37" s="307"/>
      <c r="J37" s="275"/>
      <c r="K37" s="275"/>
      <c r="L37" s="275"/>
      <c r="M37" s="275"/>
      <c r="N37" s="275"/>
      <c r="O37" s="275"/>
      <c r="P37" s="275"/>
      <c r="Q37" s="275"/>
      <c r="R37" s="275"/>
      <c r="AA37" s="202">
        <v>4342</v>
      </c>
      <c r="AB37" s="7" t="s">
        <v>357</v>
      </c>
      <c r="AC37" s="207"/>
      <c r="AD37" s="208">
        <f>'تقرير الأسبوع الثالث'!C136</f>
        <v>0</v>
      </c>
      <c r="AF37" s="205" t="e">
        <f t="shared" si="0"/>
        <v>#N/A</v>
      </c>
    </row>
    <row r="38" spans="2:32" ht="15" customHeight="1">
      <c r="J38" s="275"/>
      <c r="K38" s="275"/>
      <c r="L38" s="275"/>
      <c r="M38" s="275"/>
      <c r="N38" s="275"/>
      <c r="O38" s="275"/>
      <c r="P38" s="275"/>
      <c r="Q38" s="275"/>
      <c r="R38" s="275"/>
      <c r="AA38" s="202">
        <v>4346</v>
      </c>
      <c r="AB38" s="7" t="s">
        <v>358</v>
      </c>
      <c r="AC38" s="203"/>
      <c r="AD38" s="209">
        <f>'تقريرالأسبوع الرابع '!C149</f>
        <v>0</v>
      </c>
      <c r="AF38" s="205" t="e">
        <f t="shared" si="0"/>
        <v>#N/A</v>
      </c>
    </row>
    <row r="39" spans="2:32" ht="15" customHeight="1">
      <c r="J39" s="275"/>
      <c r="K39" s="275"/>
      <c r="L39" s="275"/>
      <c r="M39" s="275"/>
      <c r="N39" s="275"/>
      <c r="O39" s="275"/>
      <c r="P39" s="275"/>
      <c r="Q39" s="275"/>
      <c r="R39" s="275"/>
      <c r="AA39" s="202">
        <v>4347</v>
      </c>
      <c r="AB39" s="7" t="s">
        <v>359</v>
      </c>
      <c r="AC39" s="203"/>
      <c r="AD39" s="209">
        <f>'تقريرالأسبوع الرابع '!C150</f>
        <v>0</v>
      </c>
      <c r="AF39" s="205" t="e">
        <f t="shared" si="0"/>
        <v>#N/A</v>
      </c>
    </row>
    <row r="40" spans="2:32" ht="15" customHeight="1">
      <c r="J40" s="275"/>
      <c r="K40" s="275"/>
      <c r="L40" s="275"/>
      <c r="M40" s="275"/>
      <c r="N40" s="275"/>
      <c r="O40" s="275"/>
      <c r="P40" s="275"/>
      <c r="Q40" s="275"/>
      <c r="R40" s="275"/>
      <c r="AA40" s="202">
        <v>4331</v>
      </c>
      <c r="AB40" s="7" t="s">
        <v>360</v>
      </c>
      <c r="AC40" s="203" t="s">
        <v>224</v>
      </c>
      <c r="AD40" s="209">
        <f>'تقريرالأسبوع الرابع '!C151</f>
        <v>0</v>
      </c>
      <c r="AF40" s="205" t="e">
        <f t="shared" si="0"/>
        <v>#N/A</v>
      </c>
    </row>
    <row r="41" spans="2:32" ht="15" customHeight="1">
      <c r="J41" s="275"/>
      <c r="K41" s="275"/>
      <c r="L41" s="275"/>
      <c r="M41" s="275"/>
      <c r="N41" s="275"/>
      <c r="O41" s="275"/>
      <c r="P41" s="275"/>
      <c r="Q41" s="275"/>
      <c r="R41" s="275"/>
      <c r="AA41" s="202">
        <v>4330</v>
      </c>
      <c r="AB41" s="7" t="s">
        <v>361</v>
      </c>
      <c r="AC41" s="203"/>
      <c r="AD41" s="209">
        <f>'تقريرالأسبوع الرابع '!C152</f>
        <v>0</v>
      </c>
      <c r="AF41" s="205" t="e">
        <f t="shared" si="0"/>
        <v>#N/A</v>
      </c>
    </row>
    <row r="42" spans="2:32" ht="15" customHeight="1">
      <c r="J42" s="275"/>
      <c r="K42" s="275"/>
      <c r="L42" s="275"/>
      <c r="M42" s="275"/>
      <c r="N42" s="275"/>
      <c r="O42" s="275"/>
      <c r="P42" s="275"/>
      <c r="Q42" s="275"/>
      <c r="R42" s="275"/>
      <c r="AA42" s="202">
        <v>9402</v>
      </c>
      <c r="AB42" s="7" t="s">
        <v>362</v>
      </c>
      <c r="AC42" s="203"/>
      <c r="AD42" s="209">
        <f>'تقريرالأسبوع الرابع '!C153</f>
        <v>0</v>
      </c>
      <c r="AF42" s="205" t="e">
        <f t="shared" si="0"/>
        <v>#N/A</v>
      </c>
    </row>
    <row r="43" spans="2:32" ht="15" customHeight="1">
      <c r="J43" s="275"/>
      <c r="K43" s="275"/>
      <c r="L43" s="275"/>
      <c r="M43" s="275"/>
      <c r="N43" s="275"/>
      <c r="O43" s="275"/>
      <c r="P43" s="275"/>
      <c r="Q43" s="275"/>
      <c r="R43" s="275"/>
      <c r="AA43" s="202">
        <v>9403</v>
      </c>
      <c r="AB43" s="7" t="s">
        <v>363</v>
      </c>
      <c r="AD43" s="195"/>
    </row>
    <row r="44" spans="2:32" ht="15" customHeight="1">
      <c r="J44" s="275"/>
      <c r="K44" s="275"/>
      <c r="L44" s="275"/>
      <c r="M44" s="275"/>
      <c r="N44" s="275"/>
      <c r="O44" s="275"/>
      <c r="P44" s="275"/>
      <c r="Q44" s="275"/>
      <c r="R44" s="275"/>
      <c r="AA44" s="202">
        <v>9404</v>
      </c>
      <c r="AB44" s="7" t="s">
        <v>364</v>
      </c>
      <c r="AD44" s="195"/>
    </row>
    <row r="45" spans="2:32" ht="15" customHeight="1">
      <c r="J45" s="275"/>
      <c r="K45" s="275"/>
      <c r="L45" s="275"/>
      <c r="M45" s="275"/>
      <c r="N45" s="275"/>
      <c r="O45" s="275"/>
      <c r="P45" s="275"/>
      <c r="Q45" s="275"/>
      <c r="R45" s="275"/>
      <c r="AA45" s="202">
        <v>9405</v>
      </c>
      <c r="AB45" s="7" t="s">
        <v>365</v>
      </c>
      <c r="AD45" s="195"/>
    </row>
    <row r="46" spans="2:32" ht="15" customHeight="1">
      <c r="J46" s="275"/>
      <c r="K46" s="275"/>
      <c r="L46" s="275"/>
      <c r="M46" s="275"/>
      <c r="N46" s="275"/>
      <c r="O46" s="275"/>
      <c r="P46" s="275"/>
      <c r="Q46" s="275"/>
      <c r="R46" s="275"/>
      <c r="AA46" s="202">
        <v>4701</v>
      </c>
      <c r="AB46" s="7" t="s">
        <v>366</v>
      </c>
      <c r="AD46" s="195"/>
    </row>
    <row r="47" spans="2:32" ht="15" customHeight="1">
      <c r="J47" s="275"/>
      <c r="K47" s="275"/>
      <c r="L47" s="275"/>
      <c r="M47" s="275"/>
      <c r="N47" s="275"/>
      <c r="O47" s="275"/>
      <c r="P47" s="275"/>
      <c r="Q47" s="275"/>
      <c r="R47" s="275"/>
      <c r="AA47" s="202">
        <v>9406</v>
      </c>
      <c r="AB47" s="7" t="s">
        <v>367</v>
      </c>
      <c r="AD47" s="195"/>
    </row>
    <row r="48" spans="2:32" ht="15">
      <c r="AA48" s="202">
        <v>9400</v>
      </c>
      <c r="AB48" s="7" t="s">
        <v>368</v>
      </c>
      <c r="AD48" s="195"/>
    </row>
    <row r="49" spans="1:30" ht="15">
      <c r="A49" s="261">
        <v>3</v>
      </c>
      <c r="B49" s="284" t="s">
        <v>369</v>
      </c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4"/>
      <c r="N49" s="284"/>
      <c r="O49" s="284"/>
      <c r="P49" s="284"/>
      <c r="Q49" s="284"/>
      <c r="R49" s="284"/>
      <c r="AA49" s="202">
        <v>9401</v>
      </c>
      <c r="AB49" s="7" t="s">
        <v>370</v>
      </c>
      <c r="AD49" s="195"/>
    </row>
    <row r="50" spans="1:30">
      <c r="A50" s="261"/>
      <c r="B50" s="284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4"/>
      <c r="N50" s="284"/>
      <c r="O50" s="284"/>
      <c r="P50" s="284"/>
      <c r="Q50" s="284"/>
      <c r="R50" s="284"/>
    </row>
    <row r="52" spans="1:30">
      <c r="B52" s="356" t="s">
        <v>322</v>
      </c>
      <c r="C52" s="356"/>
      <c r="D52" s="356"/>
      <c r="E52" s="356"/>
      <c r="F52" s="356"/>
      <c r="G52" s="356"/>
      <c r="H52" s="356"/>
      <c r="J52" s="356" t="s">
        <v>323</v>
      </c>
      <c r="K52" s="356"/>
      <c r="L52" s="356"/>
      <c r="M52" s="356"/>
      <c r="N52" s="356"/>
      <c r="O52" s="356"/>
      <c r="P52" s="356"/>
      <c r="Q52" s="356"/>
      <c r="R52" s="356"/>
    </row>
    <row r="53" spans="1:30">
      <c r="B53" s="356"/>
      <c r="C53" s="356"/>
      <c r="D53" s="356"/>
      <c r="E53" s="356"/>
      <c r="F53" s="356"/>
      <c r="G53" s="356"/>
      <c r="H53" s="356"/>
      <c r="J53" s="356"/>
      <c r="K53" s="356"/>
      <c r="L53" s="356"/>
      <c r="M53" s="356"/>
      <c r="N53" s="356"/>
      <c r="O53" s="356"/>
      <c r="P53" s="356"/>
      <c r="Q53" s="356"/>
      <c r="R53" s="356"/>
    </row>
    <row r="55" spans="1:30">
      <c r="B55" s="307" t="s">
        <v>128</v>
      </c>
      <c r="C55" s="307"/>
      <c r="D55" s="307"/>
      <c r="E55" s="307"/>
      <c r="F55" s="307"/>
      <c r="G55" s="307"/>
      <c r="H55" s="307"/>
      <c r="J55" s="275" t="s">
        <v>128</v>
      </c>
      <c r="K55" s="275"/>
      <c r="L55" s="275"/>
      <c r="M55" s="275"/>
      <c r="N55" s="275"/>
      <c r="O55" s="275"/>
      <c r="P55" s="275"/>
      <c r="Q55" s="275"/>
      <c r="R55" s="275"/>
    </row>
    <row r="56" spans="1:30">
      <c r="B56" s="307"/>
      <c r="C56" s="307"/>
      <c r="D56" s="307"/>
      <c r="E56" s="307"/>
      <c r="F56" s="307"/>
      <c r="G56" s="307"/>
      <c r="H56" s="307"/>
      <c r="J56" s="275"/>
      <c r="K56" s="275"/>
      <c r="L56" s="275"/>
      <c r="M56" s="275"/>
      <c r="N56" s="275"/>
      <c r="O56" s="275"/>
      <c r="P56" s="275"/>
      <c r="Q56" s="275"/>
      <c r="R56" s="275"/>
    </row>
    <row r="57" spans="1:30">
      <c r="B57" s="307"/>
      <c r="C57" s="307"/>
      <c r="D57" s="307"/>
      <c r="E57" s="307"/>
      <c r="F57" s="307"/>
      <c r="G57" s="307"/>
      <c r="H57" s="307"/>
      <c r="J57" s="275"/>
      <c r="K57" s="275"/>
      <c r="L57" s="275"/>
      <c r="M57" s="275"/>
      <c r="N57" s="275"/>
      <c r="O57" s="275"/>
      <c r="P57" s="275"/>
      <c r="Q57" s="275"/>
      <c r="R57" s="275"/>
    </row>
    <row r="58" spans="1:30">
      <c r="B58" s="307"/>
      <c r="C58" s="307"/>
      <c r="D58" s="307"/>
      <c r="E58" s="307"/>
      <c r="F58" s="307"/>
      <c r="G58" s="307"/>
      <c r="H58" s="307"/>
      <c r="J58" s="275"/>
      <c r="K58" s="275"/>
      <c r="L58" s="275"/>
      <c r="M58" s="275"/>
      <c r="N58" s="275"/>
      <c r="O58" s="275"/>
      <c r="P58" s="275"/>
      <c r="Q58" s="275"/>
      <c r="R58" s="275"/>
    </row>
    <row r="59" spans="1:30">
      <c r="B59" s="307"/>
      <c r="C59" s="307"/>
      <c r="D59" s="307"/>
      <c r="E59" s="307"/>
      <c r="F59" s="307"/>
      <c r="G59" s="307"/>
      <c r="H59" s="307"/>
      <c r="J59" s="275"/>
      <c r="K59" s="275"/>
      <c r="L59" s="275"/>
      <c r="M59" s="275"/>
      <c r="N59" s="275"/>
      <c r="O59" s="275"/>
      <c r="P59" s="275"/>
      <c r="Q59" s="275"/>
      <c r="R59" s="275"/>
    </row>
    <row r="60" spans="1:30">
      <c r="B60" s="307"/>
      <c r="C60" s="307"/>
      <c r="D60" s="307"/>
      <c r="E60" s="307"/>
      <c r="F60" s="307"/>
      <c r="G60" s="307"/>
      <c r="H60" s="307"/>
      <c r="J60" s="275"/>
      <c r="K60" s="275"/>
      <c r="L60" s="275"/>
      <c r="M60" s="275"/>
      <c r="N60" s="275"/>
      <c r="O60" s="275"/>
      <c r="P60" s="275"/>
      <c r="Q60" s="275"/>
      <c r="R60" s="275"/>
    </row>
    <row r="61" spans="1:30">
      <c r="J61" s="275"/>
      <c r="K61" s="275"/>
      <c r="L61" s="275"/>
      <c r="M61" s="275"/>
      <c r="N61" s="275"/>
      <c r="O61" s="275"/>
      <c r="P61" s="275"/>
      <c r="Q61" s="275"/>
      <c r="R61" s="275"/>
    </row>
    <row r="62" spans="1:30">
      <c r="J62" s="275"/>
      <c r="K62" s="275"/>
      <c r="L62" s="275"/>
      <c r="M62" s="275"/>
      <c r="N62" s="275"/>
      <c r="O62" s="275"/>
      <c r="P62" s="275"/>
      <c r="Q62" s="275"/>
      <c r="R62" s="275"/>
    </row>
    <row r="63" spans="1:30">
      <c r="J63" s="275"/>
      <c r="K63" s="275"/>
      <c r="L63" s="275"/>
      <c r="M63" s="275"/>
      <c r="N63" s="275"/>
      <c r="O63" s="275"/>
      <c r="P63" s="275"/>
      <c r="Q63" s="275"/>
      <c r="R63" s="275"/>
    </row>
    <row r="64" spans="1:30">
      <c r="J64" s="275"/>
      <c r="K64" s="275"/>
      <c r="L64" s="275"/>
      <c r="M64" s="275"/>
      <c r="N64" s="275"/>
      <c r="O64" s="275"/>
      <c r="P64" s="275"/>
      <c r="Q64" s="275"/>
      <c r="R64" s="275"/>
    </row>
    <row r="65" spans="1:18">
      <c r="J65" s="275"/>
      <c r="K65" s="275"/>
      <c r="L65" s="275"/>
      <c r="M65" s="275"/>
      <c r="N65" s="275"/>
      <c r="O65" s="275"/>
      <c r="P65" s="275"/>
      <c r="Q65" s="275"/>
      <c r="R65" s="275"/>
    </row>
    <row r="66" spans="1:18">
      <c r="J66" s="275"/>
      <c r="K66" s="275"/>
      <c r="L66" s="275"/>
      <c r="M66" s="275"/>
      <c r="N66" s="275"/>
      <c r="O66" s="275"/>
      <c r="P66" s="275"/>
      <c r="Q66" s="275"/>
      <c r="R66" s="275"/>
    </row>
    <row r="67" spans="1:18">
      <c r="J67" s="275"/>
      <c r="K67" s="275"/>
      <c r="L67" s="275"/>
      <c r="M67" s="275"/>
      <c r="N67" s="275"/>
      <c r="O67" s="275"/>
      <c r="P67" s="275"/>
      <c r="Q67" s="275"/>
      <c r="R67" s="275"/>
    </row>
    <row r="68" spans="1:18">
      <c r="J68" s="275"/>
      <c r="K68" s="275"/>
      <c r="L68" s="275"/>
      <c r="M68" s="275"/>
      <c r="N68" s="275"/>
      <c r="O68" s="275"/>
      <c r="P68" s="275"/>
      <c r="Q68" s="275"/>
      <c r="R68" s="275"/>
    </row>
    <row r="69" spans="1:18">
      <c r="J69" s="275"/>
      <c r="K69" s="275"/>
      <c r="L69" s="275"/>
      <c r="M69" s="275"/>
      <c r="N69" s="275"/>
      <c r="O69" s="275"/>
      <c r="P69" s="275"/>
      <c r="Q69" s="275"/>
      <c r="R69" s="275"/>
    </row>
    <row r="70" spans="1:18">
      <c r="J70" s="275"/>
      <c r="K70" s="275"/>
      <c r="L70" s="275"/>
      <c r="M70" s="275"/>
      <c r="N70" s="275"/>
      <c r="O70" s="275"/>
      <c r="P70" s="275"/>
      <c r="Q70" s="275"/>
      <c r="R70" s="275"/>
    </row>
    <row r="72" spans="1:18">
      <c r="A72" s="261">
        <v>4</v>
      </c>
      <c r="B72" s="284" t="s">
        <v>371</v>
      </c>
      <c r="C72" s="284"/>
      <c r="D72" s="284"/>
      <c r="E72" s="284"/>
      <c r="F72" s="284"/>
      <c r="G72" s="284"/>
      <c r="H72" s="284"/>
      <c r="I72" s="284"/>
      <c r="J72" s="284"/>
      <c r="K72" s="284"/>
      <c r="L72" s="284"/>
      <c r="M72" s="284"/>
      <c r="N72" s="284"/>
      <c r="O72" s="284"/>
      <c r="P72" s="284"/>
      <c r="Q72" s="284"/>
      <c r="R72" s="284"/>
    </row>
    <row r="73" spans="1:18">
      <c r="A73" s="261"/>
      <c r="B73" s="284"/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</row>
    <row r="75" spans="1:18">
      <c r="B75" s="356" t="s">
        <v>322</v>
      </c>
      <c r="C75" s="356"/>
      <c r="D75" s="356"/>
      <c r="E75" s="356"/>
      <c r="F75" s="356"/>
      <c r="G75" s="356"/>
      <c r="H75" s="356"/>
      <c r="J75" s="356" t="s">
        <v>323</v>
      </c>
      <c r="K75" s="356"/>
      <c r="L75" s="356"/>
      <c r="M75" s="356"/>
      <c r="N75" s="356"/>
      <c r="O75" s="356"/>
      <c r="P75" s="356"/>
      <c r="Q75" s="356"/>
      <c r="R75" s="356"/>
    </row>
    <row r="76" spans="1:18">
      <c r="B76" s="356"/>
      <c r="C76" s="356"/>
      <c r="D76" s="356"/>
      <c r="E76" s="356"/>
      <c r="F76" s="356"/>
      <c r="G76" s="356"/>
      <c r="H76" s="356"/>
      <c r="J76" s="356"/>
      <c r="K76" s="356"/>
      <c r="L76" s="356"/>
      <c r="M76" s="356"/>
      <c r="N76" s="356"/>
      <c r="O76" s="356"/>
      <c r="P76" s="356"/>
      <c r="Q76" s="356"/>
      <c r="R76" s="356"/>
    </row>
    <row r="78" spans="1:18">
      <c r="B78" s="307" t="s">
        <v>128</v>
      </c>
      <c r="C78" s="307"/>
      <c r="D78" s="307"/>
      <c r="E78" s="307"/>
      <c r="F78" s="307"/>
      <c r="G78" s="307"/>
      <c r="H78" s="307"/>
      <c r="J78" s="275" t="s">
        <v>128</v>
      </c>
      <c r="K78" s="275"/>
      <c r="L78" s="275"/>
      <c r="M78" s="275"/>
      <c r="N78" s="275"/>
      <c r="O78" s="275"/>
      <c r="P78" s="275"/>
      <c r="Q78" s="275"/>
      <c r="R78" s="275"/>
    </row>
    <row r="79" spans="1:18">
      <c r="B79" s="307"/>
      <c r="C79" s="307"/>
      <c r="D79" s="307"/>
      <c r="E79" s="307"/>
      <c r="F79" s="307"/>
      <c r="G79" s="307"/>
      <c r="H79" s="307"/>
      <c r="J79" s="275"/>
      <c r="K79" s="275"/>
      <c r="L79" s="275"/>
      <c r="M79" s="275"/>
      <c r="N79" s="275"/>
      <c r="O79" s="275"/>
      <c r="P79" s="275"/>
      <c r="Q79" s="275"/>
      <c r="R79" s="275"/>
    </row>
    <row r="80" spans="1:18">
      <c r="B80" s="307"/>
      <c r="C80" s="307"/>
      <c r="D80" s="307"/>
      <c r="E80" s="307"/>
      <c r="F80" s="307"/>
      <c r="G80" s="307"/>
      <c r="H80" s="307"/>
      <c r="J80" s="275"/>
      <c r="K80" s="275"/>
      <c r="L80" s="275"/>
      <c r="M80" s="275"/>
      <c r="N80" s="275"/>
      <c r="O80" s="275"/>
      <c r="P80" s="275"/>
      <c r="Q80" s="275"/>
      <c r="R80" s="275"/>
    </row>
    <row r="81" spans="1:18">
      <c r="B81" s="307"/>
      <c r="C81" s="307"/>
      <c r="D81" s="307"/>
      <c r="E81" s="307"/>
      <c r="F81" s="307"/>
      <c r="G81" s="307"/>
      <c r="H81" s="307"/>
      <c r="J81" s="275"/>
      <c r="K81" s="275"/>
      <c r="L81" s="275"/>
      <c r="M81" s="275"/>
      <c r="N81" s="275"/>
      <c r="O81" s="275"/>
      <c r="P81" s="275"/>
      <c r="Q81" s="275"/>
      <c r="R81" s="275"/>
    </row>
    <row r="82" spans="1:18">
      <c r="B82" s="307"/>
      <c r="C82" s="307"/>
      <c r="D82" s="307"/>
      <c r="E82" s="307"/>
      <c r="F82" s="307"/>
      <c r="G82" s="307"/>
      <c r="H82" s="307"/>
      <c r="J82" s="275"/>
      <c r="K82" s="275"/>
      <c r="L82" s="275"/>
      <c r="M82" s="275"/>
      <c r="N82" s="275"/>
      <c r="O82" s="275"/>
      <c r="P82" s="275"/>
      <c r="Q82" s="275"/>
      <c r="R82" s="275"/>
    </row>
    <row r="83" spans="1:18">
      <c r="B83" s="307"/>
      <c r="C83" s="307"/>
      <c r="D83" s="307"/>
      <c r="E83" s="307"/>
      <c r="F83" s="307"/>
      <c r="G83" s="307"/>
      <c r="H83" s="307"/>
      <c r="J83" s="275"/>
      <c r="K83" s="275"/>
      <c r="L83" s="275"/>
      <c r="M83" s="275"/>
      <c r="N83" s="275"/>
      <c r="O83" s="275"/>
      <c r="P83" s="275"/>
      <c r="Q83" s="275"/>
      <c r="R83" s="275"/>
    </row>
    <row r="84" spans="1:18">
      <c r="J84" s="275"/>
      <c r="K84" s="275"/>
      <c r="L84" s="275"/>
      <c r="M84" s="275"/>
      <c r="N84" s="275"/>
      <c r="O84" s="275"/>
      <c r="P84" s="275"/>
      <c r="Q84" s="275"/>
      <c r="R84" s="275"/>
    </row>
    <row r="85" spans="1:18">
      <c r="J85" s="275"/>
      <c r="K85" s="275"/>
      <c r="L85" s="275"/>
      <c r="M85" s="275"/>
      <c r="N85" s="275"/>
      <c r="O85" s="275"/>
      <c r="P85" s="275"/>
      <c r="Q85" s="275"/>
      <c r="R85" s="275"/>
    </row>
    <row r="86" spans="1:18">
      <c r="J86" s="275"/>
      <c r="K86" s="275"/>
      <c r="L86" s="275"/>
      <c r="M86" s="275"/>
      <c r="N86" s="275"/>
      <c r="O86" s="275"/>
      <c r="P86" s="275"/>
      <c r="Q86" s="275"/>
      <c r="R86" s="275"/>
    </row>
    <row r="87" spans="1:18">
      <c r="J87" s="275"/>
      <c r="K87" s="275"/>
      <c r="L87" s="275"/>
      <c r="M87" s="275"/>
      <c r="N87" s="275"/>
      <c r="O87" s="275"/>
      <c r="P87" s="275"/>
      <c r="Q87" s="275"/>
      <c r="R87" s="275"/>
    </row>
    <row r="88" spans="1:18">
      <c r="J88" s="275"/>
      <c r="K88" s="275"/>
      <c r="L88" s="275"/>
      <c r="M88" s="275"/>
      <c r="N88" s="275"/>
      <c r="O88" s="275"/>
      <c r="P88" s="275"/>
      <c r="Q88" s="275"/>
      <c r="R88" s="275"/>
    </row>
    <row r="89" spans="1:18">
      <c r="J89" s="275"/>
      <c r="K89" s="275"/>
      <c r="L89" s="275"/>
      <c r="M89" s="275"/>
      <c r="N89" s="275"/>
      <c r="O89" s="275"/>
      <c r="P89" s="275"/>
      <c r="Q89" s="275"/>
      <c r="R89" s="275"/>
    </row>
    <row r="90" spans="1:18">
      <c r="J90" s="275"/>
      <c r="K90" s="275"/>
      <c r="L90" s="275"/>
      <c r="M90" s="275"/>
      <c r="N90" s="275"/>
      <c r="O90" s="275"/>
      <c r="P90" s="275"/>
      <c r="Q90" s="275"/>
      <c r="R90" s="275"/>
    </row>
    <row r="91" spans="1:18">
      <c r="J91" s="275"/>
      <c r="K91" s="275"/>
      <c r="L91" s="275"/>
      <c r="M91" s="275"/>
      <c r="N91" s="275"/>
      <c r="O91" s="275"/>
      <c r="P91" s="275"/>
      <c r="Q91" s="275"/>
      <c r="R91" s="275"/>
    </row>
    <row r="92" spans="1:18">
      <c r="J92" s="275"/>
      <c r="K92" s="275"/>
      <c r="L92" s="275"/>
      <c r="M92" s="275"/>
      <c r="N92" s="275"/>
      <c r="O92" s="275"/>
      <c r="P92" s="275"/>
      <c r="Q92" s="275"/>
      <c r="R92" s="275"/>
    </row>
    <row r="93" spans="1:18">
      <c r="J93" s="275"/>
      <c r="K93" s="275"/>
      <c r="L93" s="275"/>
      <c r="M93" s="275"/>
      <c r="N93" s="275"/>
      <c r="O93" s="275"/>
      <c r="P93" s="275"/>
      <c r="Q93" s="275"/>
      <c r="R93" s="275"/>
    </row>
    <row r="95" spans="1:18">
      <c r="A95" s="261">
        <v>5</v>
      </c>
      <c r="B95" s="284" t="s">
        <v>372</v>
      </c>
      <c r="C95" s="284"/>
      <c r="D95" s="284"/>
      <c r="E95" s="284"/>
      <c r="F95" s="284"/>
      <c r="G95" s="284"/>
      <c r="H95" s="284"/>
      <c r="I95" s="284"/>
      <c r="J95" s="284"/>
      <c r="K95" s="284"/>
      <c r="L95" s="284"/>
      <c r="M95" s="284"/>
      <c r="N95" s="284"/>
      <c r="O95" s="284"/>
      <c r="P95" s="284"/>
      <c r="Q95" s="284"/>
      <c r="R95" s="284"/>
    </row>
    <row r="96" spans="1:18">
      <c r="A96" s="261"/>
      <c r="B96" s="284"/>
      <c r="C96" s="284"/>
      <c r="D96" s="284"/>
      <c r="E96" s="284"/>
      <c r="F96" s="284"/>
      <c r="G96" s="284"/>
      <c r="H96" s="284"/>
      <c r="I96" s="284"/>
      <c r="J96" s="284"/>
      <c r="K96" s="284"/>
      <c r="L96" s="284"/>
      <c r="M96" s="284"/>
      <c r="N96" s="284"/>
      <c r="O96" s="284"/>
      <c r="P96" s="284"/>
      <c r="Q96" s="284"/>
      <c r="R96" s="284"/>
    </row>
    <row r="98" spans="2:18">
      <c r="B98" s="356" t="s">
        <v>322</v>
      </c>
      <c r="C98" s="356"/>
      <c r="D98" s="356"/>
      <c r="E98" s="356"/>
      <c r="F98" s="356"/>
      <c r="G98" s="356"/>
      <c r="H98" s="356"/>
      <c r="J98" s="356" t="s">
        <v>323</v>
      </c>
      <c r="K98" s="356"/>
      <c r="L98" s="356"/>
      <c r="M98" s="356"/>
      <c r="N98" s="356"/>
      <c r="O98" s="356"/>
      <c r="P98" s="356"/>
      <c r="Q98" s="356"/>
      <c r="R98" s="356"/>
    </row>
    <row r="99" spans="2:18">
      <c r="B99" s="356"/>
      <c r="C99" s="356"/>
      <c r="D99" s="356"/>
      <c r="E99" s="356"/>
      <c r="F99" s="356"/>
      <c r="G99" s="356"/>
      <c r="H99" s="356"/>
      <c r="J99" s="356"/>
      <c r="K99" s="356"/>
      <c r="L99" s="356"/>
      <c r="M99" s="356"/>
      <c r="N99" s="356"/>
      <c r="O99" s="356"/>
      <c r="P99" s="356"/>
      <c r="Q99" s="356"/>
      <c r="R99" s="356"/>
    </row>
    <row r="101" spans="2:18">
      <c r="B101" s="307" t="s">
        <v>128</v>
      </c>
      <c r="C101" s="307"/>
      <c r="D101" s="307"/>
      <c r="E101" s="307"/>
      <c r="F101" s="307"/>
      <c r="G101" s="307"/>
      <c r="H101" s="307"/>
      <c r="J101" s="275" t="s">
        <v>128</v>
      </c>
      <c r="K101" s="275"/>
      <c r="L101" s="275"/>
      <c r="M101" s="275"/>
      <c r="N101" s="275"/>
      <c r="O101" s="275"/>
      <c r="P101" s="275"/>
      <c r="Q101" s="275"/>
      <c r="R101" s="275"/>
    </row>
    <row r="102" spans="2:18">
      <c r="B102" s="307"/>
      <c r="C102" s="307"/>
      <c r="D102" s="307"/>
      <c r="E102" s="307"/>
      <c r="F102" s="307"/>
      <c r="G102" s="307"/>
      <c r="H102" s="307"/>
      <c r="J102" s="275"/>
      <c r="K102" s="275"/>
      <c r="L102" s="275"/>
      <c r="M102" s="275"/>
      <c r="N102" s="275"/>
      <c r="O102" s="275"/>
      <c r="P102" s="275"/>
      <c r="Q102" s="275"/>
      <c r="R102" s="275"/>
    </row>
    <row r="103" spans="2:18">
      <c r="B103" s="307"/>
      <c r="C103" s="307"/>
      <c r="D103" s="307"/>
      <c r="E103" s="307"/>
      <c r="F103" s="307"/>
      <c r="G103" s="307"/>
      <c r="H103" s="307"/>
      <c r="J103" s="275"/>
      <c r="K103" s="275"/>
      <c r="L103" s="275"/>
      <c r="M103" s="275"/>
      <c r="N103" s="275"/>
      <c r="O103" s="275"/>
      <c r="P103" s="275"/>
      <c r="Q103" s="275"/>
      <c r="R103" s="275"/>
    </row>
    <row r="104" spans="2:18">
      <c r="B104" s="307"/>
      <c r="C104" s="307"/>
      <c r="D104" s="307"/>
      <c r="E104" s="307"/>
      <c r="F104" s="307"/>
      <c r="G104" s="307"/>
      <c r="H104" s="307"/>
      <c r="J104" s="275"/>
      <c r="K104" s="275"/>
      <c r="L104" s="275"/>
      <c r="M104" s="275"/>
      <c r="N104" s="275"/>
      <c r="O104" s="275"/>
      <c r="P104" s="275"/>
      <c r="Q104" s="275"/>
      <c r="R104" s="275"/>
    </row>
    <row r="105" spans="2:18">
      <c r="B105" s="307"/>
      <c r="C105" s="307"/>
      <c r="D105" s="307"/>
      <c r="E105" s="307"/>
      <c r="F105" s="307"/>
      <c r="G105" s="307"/>
      <c r="H105" s="307"/>
      <c r="J105" s="275"/>
      <c r="K105" s="275"/>
      <c r="L105" s="275"/>
      <c r="M105" s="275"/>
      <c r="N105" s="275"/>
      <c r="O105" s="275"/>
      <c r="P105" s="275"/>
      <c r="Q105" s="275"/>
      <c r="R105" s="275"/>
    </row>
    <row r="106" spans="2:18">
      <c r="B106" s="307"/>
      <c r="C106" s="307"/>
      <c r="D106" s="307"/>
      <c r="E106" s="307"/>
      <c r="F106" s="307"/>
      <c r="G106" s="307"/>
      <c r="H106" s="307"/>
      <c r="J106" s="275"/>
      <c r="K106" s="275"/>
      <c r="L106" s="275"/>
      <c r="M106" s="275"/>
      <c r="N106" s="275"/>
      <c r="O106" s="275"/>
      <c r="P106" s="275"/>
      <c r="Q106" s="275"/>
      <c r="R106" s="275"/>
    </row>
    <row r="107" spans="2:18">
      <c r="J107" s="275"/>
      <c r="K107" s="275"/>
      <c r="L107" s="275"/>
      <c r="M107" s="275"/>
      <c r="N107" s="275"/>
      <c r="O107" s="275"/>
      <c r="P107" s="275"/>
      <c r="Q107" s="275"/>
      <c r="R107" s="275"/>
    </row>
    <row r="108" spans="2:18">
      <c r="J108" s="275"/>
      <c r="K108" s="275"/>
      <c r="L108" s="275"/>
      <c r="M108" s="275"/>
      <c r="N108" s="275"/>
      <c r="O108" s="275"/>
      <c r="P108" s="275"/>
      <c r="Q108" s="275"/>
      <c r="R108" s="275"/>
    </row>
    <row r="109" spans="2:18">
      <c r="J109" s="275"/>
      <c r="K109" s="275"/>
      <c r="L109" s="275"/>
      <c r="M109" s="275"/>
      <c r="N109" s="275"/>
      <c r="O109" s="275"/>
      <c r="P109" s="275"/>
      <c r="Q109" s="275"/>
      <c r="R109" s="275"/>
    </row>
    <row r="110" spans="2:18">
      <c r="J110" s="275"/>
      <c r="K110" s="275"/>
      <c r="L110" s="275"/>
      <c r="M110" s="275"/>
      <c r="N110" s="275"/>
      <c r="O110" s="275"/>
      <c r="P110" s="275"/>
      <c r="Q110" s="275"/>
      <c r="R110" s="275"/>
    </row>
    <row r="111" spans="2:18">
      <c r="J111" s="275"/>
      <c r="K111" s="275"/>
      <c r="L111" s="275"/>
      <c r="M111" s="275"/>
      <c r="N111" s="275"/>
      <c r="O111" s="275"/>
      <c r="P111" s="275"/>
      <c r="Q111" s="275"/>
      <c r="R111" s="275"/>
    </row>
    <row r="112" spans="2:18">
      <c r="J112" s="275"/>
      <c r="K112" s="275"/>
      <c r="L112" s="275"/>
      <c r="M112" s="275"/>
      <c r="N112" s="275"/>
      <c r="O112" s="275"/>
      <c r="P112" s="275"/>
      <c r="Q112" s="275"/>
      <c r="R112" s="275"/>
    </row>
    <row r="113" spans="10:18">
      <c r="J113" s="275"/>
      <c r="K113" s="275"/>
      <c r="L113" s="275"/>
      <c r="M113" s="275"/>
      <c r="N113" s="275"/>
      <c r="O113" s="275"/>
      <c r="P113" s="275"/>
      <c r="Q113" s="275"/>
      <c r="R113" s="275"/>
    </row>
    <row r="114" spans="10:18">
      <c r="J114" s="275"/>
      <c r="K114" s="275"/>
      <c r="L114" s="275"/>
      <c r="M114" s="275"/>
      <c r="N114" s="275"/>
      <c r="O114" s="275"/>
      <c r="P114" s="275"/>
      <c r="Q114" s="275"/>
      <c r="R114" s="275"/>
    </row>
    <row r="115" spans="10:18">
      <c r="J115" s="275"/>
      <c r="K115" s="275"/>
      <c r="L115" s="275"/>
      <c r="M115" s="275"/>
      <c r="N115" s="275"/>
      <c r="O115" s="275"/>
      <c r="P115" s="275"/>
      <c r="Q115" s="275"/>
      <c r="R115" s="275"/>
    </row>
    <row r="116" spans="10:18">
      <c r="J116" s="275"/>
      <c r="K116" s="275"/>
      <c r="L116" s="275"/>
      <c r="M116" s="275"/>
      <c r="N116" s="275"/>
      <c r="O116" s="275"/>
      <c r="P116" s="275"/>
      <c r="Q116" s="275"/>
      <c r="R116" s="275"/>
    </row>
  </sheetData>
  <mergeCells count="31">
    <mergeCell ref="B9:H14"/>
    <mergeCell ref="J9:R24"/>
    <mergeCell ref="A1:R1"/>
    <mergeCell ref="A3:A4"/>
    <mergeCell ref="B3:R4"/>
    <mergeCell ref="B6:H7"/>
    <mergeCell ref="J6:R7"/>
    <mergeCell ref="A26:A27"/>
    <mergeCell ref="B26:R27"/>
    <mergeCell ref="B29:H30"/>
    <mergeCell ref="J29:R30"/>
    <mergeCell ref="B32:H37"/>
    <mergeCell ref="J32:R47"/>
    <mergeCell ref="A49:A50"/>
    <mergeCell ref="B49:R50"/>
    <mergeCell ref="B52:H53"/>
    <mergeCell ref="J52:R53"/>
    <mergeCell ref="B55:H60"/>
    <mergeCell ref="J55:R70"/>
    <mergeCell ref="A72:A73"/>
    <mergeCell ref="B72:R73"/>
    <mergeCell ref="B75:H76"/>
    <mergeCell ref="J75:R76"/>
    <mergeCell ref="B78:H83"/>
    <mergeCell ref="J78:R93"/>
    <mergeCell ref="A95:A96"/>
    <mergeCell ref="B95:R96"/>
    <mergeCell ref="B98:H99"/>
    <mergeCell ref="J98:R99"/>
    <mergeCell ref="B101:H106"/>
    <mergeCell ref="J101:R116"/>
  </mergeCells>
  <hyperlinks>
    <hyperlink ref="AB10" r:id="rId1" display="https://www.argaam.com/ar/company/companyoverview/marketid/3/companyid/600" xr:uid="{00000000-0004-0000-0900-000000000000}"/>
    <hyperlink ref="AB11" r:id="rId2" display="https://www.argaam.com/ar/company/companyoverview/marketid/3/companyid/13805" xr:uid="{00000000-0004-0000-0900-000001000000}"/>
    <hyperlink ref="AB12" r:id="rId3" display="https://www.argaam.com/ar/company/companyoverview/marketid/3/companyid/856" xr:uid="{00000000-0004-0000-0900-000002000000}"/>
    <hyperlink ref="AB5" r:id="rId4" display="https://www.argaam.com/ar/company/companyoverview/marketid/3/companyid/45" xr:uid="{00000000-0004-0000-0900-000003000000}"/>
    <hyperlink ref="AB6" r:id="rId5" display="https://www.argaam.com/ar/company/companyoverview/marketid/3/companyid/47" xr:uid="{00000000-0004-0000-0900-000004000000}"/>
    <hyperlink ref="AB7" r:id="rId6" display="https://www.argaam.com/ar/company/companyoverview/marketid/3/companyid/48" xr:uid="{00000000-0004-0000-0900-000005000000}"/>
    <hyperlink ref="AB8" r:id="rId7" display="https://www.argaam.com/ar/company/companyoverview/marketid/3/companyid/50" xr:uid="{00000000-0004-0000-0900-000006000000}"/>
    <hyperlink ref="AB9" r:id="rId8" display="https://www.argaam.com/ar/company/companyoverview/marketid/3/companyid/52" xr:uid="{00000000-0004-0000-0900-000007000000}"/>
    <hyperlink ref="AB13" r:id="rId9" display="https://www.argaam.com/ar/company/companyoverview/marketid/3/companyid/1527" xr:uid="{00000000-0004-0000-0900-000008000000}"/>
    <hyperlink ref="AB14" r:id="rId10" display="https://www.argaam.com/ar/company/companyoverview/marketid/3/companyid/1513" xr:uid="{00000000-0004-0000-0900-000009000000}"/>
    <hyperlink ref="AB15" r:id="rId11" display="https://www.argaam.com/ar/company/companyoverview/marketid/3/companyid/1515" xr:uid="{00000000-0004-0000-0900-00000A000000}"/>
    <hyperlink ref="AB16" r:id="rId12" display="https://www.argaam.com/ar/company/companyoverview/marketid/3/companyid/1892" xr:uid="{00000000-0004-0000-0900-00000B000000}"/>
    <hyperlink ref="AB17" r:id="rId13" display="https://www.argaam.com/ar/company/companyoverview/marketid/3/companyid/1183" xr:uid="{00000000-0004-0000-0900-00000C000000}"/>
    <hyperlink ref="AB18" r:id="rId14" display="https://www.argaam.com/ar/company/companyoverview/marketid/3/companyid/1057" xr:uid="{00000000-0004-0000-0900-00000D000000}"/>
    <hyperlink ref="AB19" r:id="rId15" display="https://www.argaam.com/ar/company/companyoverview/marketid/3/companyid/1013" xr:uid="{00000000-0004-0000-0900-00000E000000}"/>
    <hyperlink ref="AB20" r:id="rId16" display="https://www.argaam.com/ar/company/companyoverview/marketid/3/companyid/1018" xr:uid="{00000000-0004-0000-0900-00000F000000}"/>
    <hyperlink ref="AB21" r:id="rId17" display="https://www.argaam.com/ar/company/companyoverview/marketid/3/companyid/903" xr:uid="{00000000-0004-0000-0900-000010000000}"/>
    <hyperlink ref="AB22" r:id="rId18" display="https://www.argaam.com/ar/company/companyoverview/marketid/3/companyid/829" xr:uid="{00000000-0004-0000-0900-000011000000}"/>
    <hyperlink ref="AB23" r:id="rId19" display="https://www.argaam.com/ar/company/companyoverview/marketid/3/companyid/10201" xr:uid="{00000000-0004-0000-0900-000012000000}"/>
    <hyperlink ref="AB24" r:id="rId20" display="https://www.argaam.com/ar/company/companyoverview/marketid/3/companyid/578" xr:uid="{00000000-0004-0000-0900-000013000000}"/>
    <hyperlink ref="AB25" r:id="rId21" display="https://www.argaam.com/ar/company/companyoverview/marketid/3/companyid/4690" xr:uid="{00000000-0004-0000-0900-000014000000}"/>
    <hyperlink ref="AB26" r:id="rId22" display="https://www.argaam.com/ar/company/companyoverview/marketid/3/companyid/4718" xr:uid="{00000000-0004-0000-0900-000015000000}"/>
    <hyperlink ref="AB27" r:id="rId23" display="https://www.argaam.com/ar/company/companyoverview/marketid/3/companyid/5026" xr:uid="{00000000-0004-0000-0900-000016000000}"/>
    <hyperlink ref="AB28" r:id="rId24" display="https://www.argaam.com/ar/company/companyoverview/marketid/3/companyid/4746" xr:uid="{00000000-0004-0000-0900-000017000000}"/>
    <hyperlink ref="AB29" r:id="rId25" display="https://www.argaam.com/ar/company/companyoverview/marketid/3/companyid/4760" xr:uid="{00000000-0004-0000-0900-000018000000}"/>
    <hyperlink ref="AB30" r:id="rId26" display="https://www.argaam.com/ar/company/companyoverview/marketid/3/companyid/4771" xr:uid="{00000000-0004-0000-0900-000019000000}"/>
    <hyperlink ref="AB31" r:id="rId27" display="https://www.argaam.com/ar/company/companyoverview/marketid/3/companyid/4830" xr:uid="{00000000-0004-0000-0900-00001A000000}"/>
    <hyperlink ref="AB32" r:id="rId28" display="https://www.argaam.com/ar/company/companyoverview/marketid/3/companyid/4855" xr:uid="{00000000-0004-0000-0900-00001B000000}"/>
    <hyperlink ref="AB33" r:id="rId29" display="https://www.argaam.com/ar/company/companyoverview/marketid/3/companyid/4869" xr:uid="{00000000-0004-0000-0900-00001C000000}"/>
    <hyperlink ref="AB34" r:id="rId30" display="https://www.argaam.com/ar/company/companyoverview/marketid/3/companyid/4871" xr:uid="{00000000-0004-0000-0900-00001D000000}"/>
    <hyperlink ref="AB35" r:id="rId31" display="https://www.argaam.com/ar/company/companyoverview/marketid/3/companyid/4880" xr:uid="{00000000-0004-0000-0900-00001E000000}"/>
    <hyperlink ref="AB36" r:id="rId32" display="https://www.argaam.com/ar/company/companyoverview/marketid/3/companyid/4883" xr:uid="{00000000-0004-0000-0900-00001F000000}"/>
    <hyperlink ref="AB37" r:id="rId33" display="https://www.argaam.com/ar/company/companyoverview/marketid/3/companyid/4884" xr:uid="{00000000-0004-0000-0900-000020000000}"/>
    <hyperlink ref="AB38" r:id="rId34" display="https://www.argaam.com/ar/company/companyoverview/marketid/3/companyid/4926" xr:uid="{00000000-0004-0000-0900-000021000000}"/>
    <hyperlink ref="AB39" r:id="rId35" display="https://www.argaam.com/ar/company/companyoverview/marketid/3/companyid/4934" xr:uid="{00000000-0004-0000-0900-000022000000}"/>
    <hyperlink ref="AB40" r:id="rId36" display="https://www.argaam.com/ar/company/companyoverview/marketid/3/companyid/4620" xr:uid="{00000000-0004-0000-0900-000023000000}"/>
    <hyperlink ref="AB41" r:id="rId37" display="https://www.argaam.com/ar/company/companyoverview/marketid/3/companyid/4604" xr:uid="{00000000-0004-0000-0900-000024000000}"/>
    <hyperlink ref="AB42" r:id="rId38" display="https://www.argaam.com/ar/company/companyoverview/marketid/3/companyid/12946" xr:uid="{00000000-0004-0000-0900-000025000000}"/>
    <hyperlink ref="AB43" r:id="rId39" display="https://www.argaam.com/ar/company/companyoverview/marketid/3/companyid/12947" xr:uid="{00000000-0004-0000-0900-000026000000}"/>
    <hyperlink ref="AB44" r:id="rId40" display="https://www.argaam.com/ar/company/companyoverview/marketid/3/companyid/12948" xr:uid="{00000000-0004-0000-0900-000027000000}"/>
    <hyperlink ref="AB45" r:id="rId41" display="https://www.argaam.com/ar/company/companyoverview/marketid/3/companyid/12949" xr:uid="{00000000-0004-0000-0900-000028000000}"/>
    <hyperlink ref="AB47" r:id="rId42" display="https://www.argaam.com/ar/company/companyoverview/marketid/3/companyid/14273" xr:uid="{00000000-0004-0000-0900-000029000000}"/>
    <hyperlink ref="AB48" r:id="rId43" display="https://www.argaam.com/ar/company/companyoverview/marketid/3/companyid/14355" xr:uid="{00000000-0004-0000-0900-00002A000000}"/>
    <hyperlink ref="AB49" r:id="rId44" display="https://www.argaam.com/ar/company/companyoverview/marketid/3/companyid/14356" xr:uid="{00000000-0004-0000-0900-00002B000000}"/>
    <hyperlink ref="AB46" r:id="rId45" display="https://www.argaam.com/ar/company/companyoverview/marketid/3/companyid/14118" xr:uid="{00000000-0004-0000-0900-00002C000000}"/>
    <hyperlink ref="AB4" r:id="rId46" display="https://www.argaam.com/ar/company/companyoverview/marketid/3/companyid/3413" xr:uid="{00000000-0004-0000-0900-00002D000000}"/>
  </hyperlinks>
  <pageMargins left="0.7" right="0.7" top="0.75" bottom="0.75" header="0.3" footer="0.3"/>
  <drawing r:id="rId4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E25"/>
  <sheetViews>
    <sheetView rightToLeft="1" workbookViewId="0">
      <selection activeCell="F10" sqref="F10"/>
    </sheetView>
  </sheetViews>
  <sheetFormatPr defaultColWidth="8.75" defaultRowHeight="14.25"/>
  <cols>
    <col min="2" max="2" width="10.125" customWidth="1"/>
    <col min="3" max="3" width="60.5" customWidth="1"/>
    <col min="4" max="4" width="18" customWidth="1"/>
    <col min="5" max="5" width="21" customWidth="1"/>
  </cols>
  <sheetData>
    <row r="1" spans="1:5">
      <c r="A1" t="s">
        <v>373</v>
      </c>
    </row>
    <row r="2" spans="1:5">
      <c r="A2" s="210" t="s">
        <v>374</v>
      </c>
      <c r="B2" s="210" t="s">
        <v>207</v>
      </c>
      <c r="C2" s="210" t="s">
        <v>208</v>
      </c>
      <c r="D2" s="210" t="s">
        <v>375</v>
      </c>
      <c r="E2" s="210" t="s">
        <v>376</v>
      </c>
    </row>
    <row r="3" spans="1:5">
      <c r="A3" s="210">
        <v>1</v>
      </c>
      <c r="B3" s="210"/>
      <c r="C3" s="210"/>
      <c r="D3" s="210"/>
      <c r="E3" s="210"/>
    </row>
    <row r="4" spans="1:5">
      <c r="A4" s="210">
        <v>2</v>
      </c>
      <c r="B4" s="210"/>
      <c r="C4" s="210"/>
      <c r="D4" s="210"/>
      <c r="E4" s="210"/>
    </row>
    <row r="5" spans="1:5">
      <c r="A5" s="210">
        <v>3</v>
      </c>
      <c r="B5" s="210"/>
      <c r="C5" s="210"/>
      <c r="D5" s="210"/>
      <c r="E5" s="210"/>
    </row>
    <row r="6" spans="1:5">
      <c r="A6" s="210">
        <v>4</v>
      </c>
      <c r="B6" s="210"/>
      <c r="C6" s="210"/>
      <c r="D6" s="210"/>
      <c r="E6" s="210"/>
    </row>
    <row r="7" spans="1:5">
      <c r="A7" s="210">
        <v>5</v>
      </c>
      <c r="B7" s="210"/>
      <c r="C7" s="210"/>
      <c r="D7" s="210"/>
      <c r="E7" s="210"/>
    </row>
    <row r="8" spans="1:5">
      <c r="A8" s="210">
        <v>6</v>
      </c>
      <c r="B8" s="210"/>
      <c r="C8" s="210"/>
      <c r="D8" s="210"/>
      <c r="E8" s="210"/>
    </row>
    <row r="9" spans="1:5">
      <c r="A9" s="210">
        <v>7</v>
      </c>
      <c r="B9" s="210"/>
      <c r="C9" s="210"/>
      <c r="D9" s="210"/>
      <c r="E9" s="210"/>
    </row>
    <row r="10" spans="1:5">
      <c r="A10" s="210">
        <v>8</v>
      </c>
      <c r="B10" s="210"/>
      <c r="C10" s="210"/>
      <c r="D10" s="210"/>
      <c r="E10" s="210"/>
    </row>
    <row r="11" spans="1:5">
      <c r="A11" s="210">
        <v>9</v>
      </c>
      <c r="B11" s="210"/>
      <c r="C11" s="210"/>
      <c r="D11" s="210"/>
      <c r="E11" s="210"/>
    </row>
    <row r="12" spans="1:5">
      <c r="A12" s="210">
        <v>10</v>
      </c>
      <c r="B12" s="210"/>
      <c r="C12" s="210"/>
      <c r="D12" s="210"/>
      <c r="E12" s="210"/>
    </row>
    <row r="13" spans="1:5">
      <c r="A13" s="210">
        <v>11</v>
      </c>
      <c r="B13" s="210"/>
      <c r="C13" s="210"/>
      <c r="D13" s="210"/>
      <c r="E13" s="210"/>
    </row>
    <row r="14" spans="1:5">
      <c r="A14" s="210">
        <v>12</v>
      </c>
      <c r="B14" s="210"/>
      <c r="C14" s="210"/>
      <c r="D14" s="210"/>
      <c r="E14" s="210"/>
    </row>
    <row r="15" spans="1:5">
      <c r="A15" s="210">
        <v>13</v>
      </c>
      <c r="B15" s="210"/>
      <c r="C15" s="210"/>
      <c r="D15" s="210"/>
      <c r="E15" s="210"/>
    </row>
    <row r="16" spans="1:5">
      <c r="A16" s="210">
        <v>14</v>
      </c>
      <c r="B16" s="210"/>
      <c r="C16" s="210"/>
      <c r="D16" s="210"/>
      <c r="E16" s="210"/>
    </row>
    <row r="17" spans="1:5">
      <c r="A17" s="210">
        <v>15</v>
      </c>
      <c r="B17" s="210"/>
      <c r="C17" s="210"/>
      <c r="D17" s="210"/>
      <c r="E17" s="210"/>
    </row>
    <row r="18" spans="1:5">
      <c r="A18" s="210">
        <v>16</v>
      </c>
      <c r="B18" s="210"/>
      <c r="C18" s="210"/>
      <c r="D18" s="210"/>
      <c r="E18" s="210"/>
    </row>
    <row r="19" spans="1:5">
      <c r="A19" s="210">
        <v>17</v>
      </c>
      <c r="B19" s="210"/>
      <c r="C19" s="210"/>
      <c r="D19" s="210"/>
      <c r="E19" s="210"/>
    </row>
    <row r="20" spans="1:5">
      <c r="A20" s="210">
        <v>18</v>
      </c>
      <c r="B20" s="210"/>
      <c r="C20" s="210"/>
      <c r="D20" s="210"/>
      <c r="E20" s="210"/>
    </row>
    <row r="21" spans="1:5">
      <c r="A21" s="210">
        <v>19</v>
      </c>
      <c r="B21" s="210"/>
      <c r="C21" s="210"/>
      <c r="D21" s="210"/>
      <c r="E21" s="210"/>
    </row>
    <row r="22" spans="1:5">
      <c r="A22" s="210">
        <v>20</v>
      </c>
      <c r="B22" s="210"/>
      <c r="C22" s="210"/>
      <c r="D22" s="210"/>
      <c r="E22" s="210"/>
    </row>
    <row r="24" spans="1:5">
      <c r="B24" s="358" t="s">
        <v>377</v>
      </c>
      <c r="C24" s="358"/>
    </row>
    <row r="25" spans="1:5">
      <c r="B25" s="358"/>
      <c r="C25" s="358"/>
    </row>
  </sheetData>
  <mergeCells count="1">
    <mergeCell ref="B24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248"/>
  <sheetViews>
    <sheetView rightToLeft="1" topLeftCell="A120" zoomScale="125" zoomScaleNormal="90" workbookViewId="0">
      <selection activeCell="O147" sqref="O147"/>
    </sheetView>
  </sheetViews>
  <sheetFormatPr defaultColWidth="8.75" defaultRowHeight="14.25"/>
  <cols>
    <col min="2" max="2" width="11.625" customWidth="1"/>
    <col min="3" max="3" width="11.125" customWidth="1"/>
    <col min="4" max="4" width="11.75" customWidth="1"/>
    <col min="5" max="5" width="14.5" customWidth="1"/>
    <col min="6" max="6" width="11.125" customWidth="1"/>
    <col min="7" max="7" width="10.625" customWidth="1"/>
    <col min="8" max="8" width="11.5" bestFit="1" customWidth="1"/>
    <col min="9" max="9" width="11.5" customWidth="1"/>
    <col min="10" max="11" width="11.5" bestFit="1" customWidth="1"/>
    <col min="12" max="12" width="12.125" customWidth="1"/>
    <col min="13" max="13" width="11" customWidth="1"/>
    <col min="14" max="14" width="14.75" customWidth="1"/>
    <col min="15" max="15" width="24.625" bestFit="1" customWidth="1"/>
  </cols>
  <sheetData>
    <row r="1" spans="1:15" ht="44.25">
      <c r="A1" s="285" t="s">
        <v>405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7"/>
      <c r="O1" s="287"/>
    </row>
    <row r="4" spans="1:15" ht="15" customHeight="1">
      <c r="A4" s="261">
        <v>1</v>
      </c>
      <c r="B4" s="262" t="s">
        <v>99</v>
      </c>
      <c r="C4" s="262"/>
      <c r="D4" s="262"/>
      <c r="E4" s="262"/>
      <c r="F4" s="262"/>
      <c r="G4" s="262"/>
      <c r="H4" s="262"/>
    </row>
    <row r="5" spans="1:15" ht="15" customHeight="1">
      <c r="A5" s="261"/>
      <c r="B5" s="262"/>
      <c r="C5" s="262"/>
      <c r="D5" s="262"/>
      <c r="E5" s="262"/>
      <c r="F5" s="262"/>
      <c r="G5" s="262"/>
      <c r="H5" s="262"/>
    </row>
    <row r="6" spans="1:15" ht="19.899999999999999" customHeight="1">
      <c r="B6" s="288" t="s">
        <v>416</v>
      </c>
      <c r="C6" s="288"/>
      <c r="D6" s="288"/>
      <c r="E6" s="288"/>
      <c r="F6" s="288"/>
      <c r="G6" s="288"/>
      <c r="H6" s="288"/>
    </row>
    <row r="7" spans="1:15" ht="19.899999999999999" customHeight="1">
      <c r="B7" s="283" t="s">
        <v>417</v>
      </c>
      <c r="C7" s="283"/>
      <c r="D7" s="283"/>
      <c r="E7" s="283"/>
      <c r="F7" s="283"/>
      <c r="G7" s="283"/>
      <c r="H7" s="283"/>
    </row>
    <row r="8" spans="1:15" ht="19.899999999999999" customHeight="1">
      <c r="B8" s="289" t="s">
        <v>418</v>
      </c>
      <c r="C8" s="289"/>
      <c r="D8" s="289"/>
      <c r="E8" s="289"/>
      <c r="F8" s="289"/>
      <c r="G8" s="289"/>
      <c r="H8" s="289"/>
    </row>
    <row r="9" spans="1:15" ht="19.899999999999999" customHeight="1">
      <c r="B9" s="283" t="s">
        <v>419</v>
      </c>
      <c r="C9" s="283"/>
      <c r="D9" s="283"/>
      <c r="E9" s="283"/>
      <c r="F9" s="283"/>
      <c r="G9" s="283"/>
      <c r="H9" s="283"/>
    </row>
    <row r="10" spans="1:15" ht="19.899999999999999" customHeight="1">
      <c r="B10" s="283" t="s">
        <v>420</v>
      </c>
      <c r="C10" s="283"/>
      <c r="D10" s="283"/>
      <c r="E10" s="283"/>
      <c r="F10" s="283"/>
      <c r="G10" s="283"/>
      <c r="H10" s="283"/>
    </row>
    <row r="11" spans="1:15" ht="19.899999999999999" customHeight="1">
      <c r="B11" s="283" t="s">
        <v>421</v>
      </c>
      <c r="C11" s="283"/>
      <c r="D11" s="283"/>
      <c r="E11" s="283"/>
      <c r="F11" s="283"/>
      <c r="G11" s="283"/>
      <c r="H11" s="283"/>
    </row>
    <row r="12" spans="1:15" ht="19.899999999999999" customHeight="1">
      <c r="B12" s="283" t="s">
        <v>422</v>
      </c>
      <c r="C12" s="283"/>
      <c r="D12" s="283"/>
      <c r="E12" s="283"/>
      <c r="F12" s="283"/>
      <c r="G12" s="283"/>
      <c r="H12" s="283"/>
    </row>
    <row r="13" spans="1:15" ht="19.899999999999999" customHeight="1">
      <c r="B13" s="283" t="s">
        <v>437</v>
      </c>
      <c r="C13" s="283"/>
      <c r="D13" s="283"/>
      <c r="E13" s="283"/>
      <c r="F13" s="283"/>
      <c r="G13" s="283"/>
      <c r="H13" s="283"/>
    </row>
    <row r="14" spans="1:15" ht="19.899999999999999" customHeight="1">
      <c r="B14" s="283" t="s">
        <v>438</v>
      </c>
      <c r="C14" s="283"/>
      <c r="D14" s="283"/>
      <c r="E14" s="283"/>
      <c r="F14" s="283"/>
      <c r="G14" s="283"/>
      <c r="H14" s="283"/>
    </row>
    <row r="16" spans="1:15">
      <c r="A16" s="261">
        <v>2</v>
      </c>
      <c r="B16" s="262" t="s">
        <v>100</v>
      </c>
      <c r="C16" s="262"/>
      <c r="D16" s="262"/>
      <c r="E16" s="262"/>
      <c r="F16" s="262"/>
      <c r="G16" s="262"/>
      <c r="H16" s="262"/>
    </row>
    <row r="17" spans="1:8">
      <c r="A17" s="261"/>
      <c r="B17" s="262"/>
      <c r="C17" s="262"/>
      <c r="D17" s="262"/>
      <c r="E17" s="262"/>
      <c r="F17" s="262"/>
      <c r="G17" s="262"/>
      <c r="H17" s="262"/>
    </row>
    <row r="55" spans="1:15" ht="15" customHeight="1">
      <c r="A55" s="261">
        <v>3</v>
      </c>
      <c r="B55" s="284" t="s">
        <v>101</v>
      </c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4"/>
    </row>
    <row r="56" spans="1:15" ht="15" customHeight="1">
      <c r="A56" s="261"/>
      <c r="B56" s="284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4"/>
    </row>
    <row r="57" spans="1:15" ht="15" thickBot="1"/>
    <row r="58" spans="1:15" ht="67.150000000000006" customHeight="1">
      <c r="B58" s="281" t="s">
        <v>24</v>
      </c>
      <c r="C58" s="211" t="s">
        <v>25</v>
      </c>
      <c r="D58" s="276" t="s">
        <v>15</v>
      </c>
      <c r="E58" s="276" t="s">
        <v>378</v>
      </c>
      <c r="F58" s="276" t="s">
        <v>379</v>
      </c>
      <c r="G58" s="276" t="s">
        <v>17</v>
      </c>
      <c r="H58" s="276" t="s">
        <v>380</v>
      </c>
      <c r="I58" s="276" t="s">
        <v>381</v>
      </c>
      <c r="J58" s="276" t="s">
        <v>102</v>
      </c>
      <c r="L58" s="278" t="s">
        <v>103</v>
      </c>
      <c r="M58" s="279"/>
      <c r="N58" s="279"/>
      <c r="O58" s="280"/>
    </row>
    <row r="59" spans="1:15" ht="16.149999999999999" customHeight="1" thickBot="1">
      <c r="B59" s="282"/>
      <c r="C59" s="212" t="s">
        <v>382</v>
      </c>
      <c r="D59" s="277"/>
      <c r="E59" s="277"/>
      <c r="F59" s="277"/>
      <c r="G59" s="277"/>
      <c r="H59" s="277"/>
      <c r="I59" s="277"/>
      <c r="J59" s="277"/>
      <c r="L59" s="47" t="s">
        <v>104</v>
      </c>
      <c r="M59" s="47" t="s">
        <v>105</v>
      </c>
      <c r="N59" s="47" t="s">
        <v>106</v>
      </c>
      <c r="O59" s="47" t="s">
        <v>107</v>
      </c>
    </row>
    <row r="60" spans="1:15" ht="23.25" thickBot="1">
      <c r="B60" s="48" t="s">
        <v>108</v>
      </c>
      <c r="C60" s="226">
        <v>8230</v>
      </c>
      <c r="D60" s="228">
        <v>15.99</v>
      </c>
      <c r="E60" s="228">
        <v>6.85</v>
      </c>
      <c r="F60" s="228">
        <v>46.814999999999998</v>
      </c>
      <c r="G60" s="230">
        <v>0.14000000000000001</v>
      </c>
      <c r="H60" s="231">
        <v>0.73570000000000002</v>
      </c>
      <c r="I60" s="232">
        <v>6.4000000000000001E-2</v>
      </c>
      <c r="J60" s="48" t="s">
        <v>424</v>
      </c>
      <c r="L60" s="233">
        <v>3.5318000000000001</v>
      </c>
      <c r="M60" s="231">
        <v>0.73570000000000002</v>
      </c>
      <c r="N60" s="231">
        <v>0.5756</v>
      </c>
      <c r="O60" s="231">
        <v>0.2979</v>
      </c>
    </row>
    <row r="61" spans="1:15" ht="23.25" thickBot="1">
      <c r="B61" s="48" t="s">
        <v>109</v>
      </c>
      <c r="C61" s="227">
        <v>6010</v>
      </c>
      <c r="D61" s="228">
        <v>4.88</v>
      </c>
      <c r="E61" s="228">
        <v>6.32</v>
      </c>
      <c r="F61" s="228">
        <v>45.866999999999997</v>
      </c>
      <c r="G61" s="230">
        <v>0.13</v>
      </c>
      <c r="H61" s="233">
        <v>0.18659999999999999</v>
      </c>
      <c r="I61" s="230">
        <v>0.12</v>
      </c>
      <c r="J61" s="48" t="s">
        <v>424</v>
      </c>
      <c r="L61" s="231">
        <v>2.1633</v>
      </c>
      <c r="M61" s="233">
        <v>0.18659999999999999</v>
      </c>
      <c r="N61" s="233">
        <v>0.33650000000000002</v>
      </c>
      <c r="O61" s="231">
        <v>1.7741</v>
      </c>
    </row>
    <row r="62" spans="1:15" ht="23.25" thickBot="1">
      <c r="B62" s="48" t="s">
        <v>110</v>
      </c>
      <c r="C62" s="226">
        <v>8010</v>
      </c>
      <c r="D62" s="229">
        <v>23.56</v>
      </c>
      <c r="E62" s="228">
        <v>7.05</v>
      </c>
      <c r="F62" s="228">
        <v>35.753999999999998</v>
      </c>
      <c r="G62" s="230">
        <v>0.19</v>
      </c>
      <c r="H62" s="231">
        <v>0.28660000000000002</v>
      </c>
      <c r="I62" s="232">
        <v>4.5999999999999999E-2</v>
      </c>
      <c r="J62" s="48" t="s">
        <v>424</v>
      </c>
      <c r="L62" s="231">
        <v>1.0398000000000001</v>
      </c>
      <c r="M62" s="231">
        <v>0.28660000000000002</v>
      </c>
      <c r="N62" s="231">
        <v>0.20680000000000001</v>
      </c>
      <c r="O62" s="231">
        <v>0.15620000000000001</v>
      </c>
    </row>
    <row r="63" spans="1:15" ht="23.25" thickBot="1">
      <c r="B63" s="48" t="s">
        <v>111</v>
      </c>
      <c r="C63" s="226">
        <v>2081</v>
      </c>
      <c r="D63" s="228">
        <v>20.309999999999999</v>
      </c>
      <c r="E63" s="228">
        <v>11.71</v>
      </c>
      <c r="F63" s="228">
        <v>43.112000000000002</v>
      </c>
      <c r="G63" s="230">
        <v>0.27</v>
      </c>
      <c r="H63" s="231">
        <v>1.0792999999999999</v>
      </c>
      <c r="I63" s="230">
        <v>0.12</v>
      </c>
      <c r="J63" s="48" t="s">
        <v>424</v>
      </c>
      <c r="L63" s="233">
        <v>0.30330000000000001</v>
      </c>
      <c r="M63" s="231">
        <v>1.0792999999999999</v>
      </c>
      <c r="N63" s="231">
        <v>0.38119999999999998</v>
      </c>
      <c r="O63" s="231">
        <v>0.35220000000000001</v>
      </c>
    </row>
    <row r="64" spans="1:15" ht="23.25" thickBot="1">
      <c r="B64" s="48" t="s">
        <v>112</v>
      </c>
      <c r="C64" s="226">
        <v>7040</v>
      </c>
      <c r="D64" s="228">
        <v>6.36</v>
      </c>
      <c r="E64" s="228">
        <v>15.11</v>
      </c>
      <c r="F64" s="228">
        <v>23.727</v>
      </c>
      <c r="G64" s="230">
        <v>0.63</v>
      </c>
      <c r="H64" s="231">
        <v>0.54949999999999999</v>
      </c>
      <c r="I64" s="232">
        <v>0.11849999999999999</v>
      </c>
      <c r="J64" s="48" t="s">
        <v>424</v>
      </c>
      <c r="L64" s="231">
        <v>42.645499999999998</v>
      </c>
      <c r="M64" s="231">
        <v>0.54949999999999999</v>
      </c>
      <c r="N64" s="233">
        <v>0.16689999999999999</v>
      </c>
      <c r="O64" s="231">
        <v>2.3651</v>
      </c>
    </row>
    <row r="65" spans="1:15" ht="23.25" thickBot="1">
      <c r="B65" s="48" t="s">
        <v>113</v>
      </c>
      <c r="C65" s="226">
        <v>7202</v>
      </c>
      <c r="D65" s="228">
        <v>26.45</v>
      </c>
      <c r="E65" s="228">
        <v>14.24</v>
      </c>
      <c r="F65" s="228">
        <v>36.840000000000003</v>
      </c>
      <c r="G65" s="231">
        <v>0.38600000000000001</v>
      </c>
      <c r="H65" s="231">
        <v>0.25390000000000001</v>
      </c>
      <c r="I65" s="232">
        <v>0.15981000000000001</v>
      </c>
      <c r="J65" s="48" t="s">
        <v>424</v>
      </c>
      <c r="L65" s="233">
        <v>0.1323</v>
      </c>
      <c r="M65" s="231">
        <v>0.25390000000000001</v>
      </c>
      <c r="N65" s="231">
        <v>0.1154</v>
      </c>
      <c r="O65" s="231">
        <v>0.183</v>
      </c>
    </row>
    <row r="66" spans="1:15" ht="23.25" thickBot="1">
      <c r="B66" s="48" t="s">
        <v>114</v>
      </c>
      <c r="C66" s="226">
        <v>4013</v>
      </c>
      <c r="D66" s="228">
        <v>18.260000000000002</v>
      </c>
      <c r="E66" s="228">
        <v>17.48</v>
      </c>
      <c r="F66" s="228">
        <v>56.962000000000003</v>
      </c>
      <c r="G66" s="230">
        <v>0.3</v>
      </c>
      <c r="H66" t="s">
        <v>423</v>
      </c>
      <c r="I66" s="230">
        <v>0.44</v>
      </c>
      <c r="J66" s="48" t="s">
        <v>424</v>
      </c>
      <c r="L66" s="233">
        <v>0.2394</v>
      </c>
      <c r="M66" t="s">
        <v>423</v>
      </c>
      <c r="N66" s="233">
        <v>0.25540000000000002</v>
      </c>
      <c r="O66" s="231">
        <v>0.1032</v>
      </c>
    </row>
    <row r="67" spans="1:15" ht="23.25" thickBot="1">
      <c r="B67" s="48" t="s">
        <v>115</v>
      </c>
      <c r="C67" s="226">
        <v>4291</v>
      </c>
      <c r="D67" s="228">
        <v>15.84</v>
      </c>
      <c r="E67" s="228">
        <v>9.65</v>
      </c>
      <c r="F67" s="228">
        <v>67.796000000000006</v>
      </c>
      <c r="G67" s="232">
        <v>0.14199999999999999</v>
      </c>
      <c r="H67" s="231">
        <v>0.42399999999999999</v>
      </c>
      <c r="I67" s="232">
        <v>0.47</v>
      </c>
      <c r="J67" s="48" t="s">
        <v>424</v>
      </c>
      <c r="L67" s="233">
        <v>0.35720000000000002</v>
      </c>
      <c r="M67" s="231">
        <v>0.42399999999999999</v>
      </c>
      <c r="N67" s="233">
        <v>0.31080000000000002</v>
      </c>
      <c r="O67" s="231">
        <v>8.3900000000000002E-2</v>
      </c>
    </row>
    <row r="68" spans="1:15" ht="23.25" thickBot="1">
      <c r="B68" s="48" t="s">
        <v>116</v>
      </c>
      <c r="C68" s="226">
        <v>1830</v>
      </c>
      <c r="D68" s="228">
        <v>19.8</v>
      </c>
      <c r="E68" s="228">
        <v>11.32</v>
      </c>
      <c r="F68" s="228">
        <v>35.098999999999997</v>
      </c>
      <c r="G68" s="230">
        <v>0.32</v>
      </c>
      <c r="H68" s="233">
        <v>0.24260000000000001</v>
      </c>
      <c r="I68" s="232">
        <v>0.3</v>
      </c>
      <c r="J68" s="48" t="s">
        <v>424</v>
      </c>
      <c r="L68" s="231">
        <v>0.39679999999999999</v>
      </c>
      <c r="M68" s="233">
        <v>0.24260000000000001</v>
      </c>
      <c r="N68" s="233">
        <v>0.1384</v>
      </c>
      <c r="O68" s="233">
        <v>0.19339999999999999</v>
      </c>
    </row>
    <row r="69" spans="1:15" ht="23.25" thickBot="1">
      <c r="B69" s="48" t="s">
        <v>117</v>
      </c>
      <c r="C69" s="226">
        <v>1150</v>
      </c>
      <c r="D69" s="228">
        <v>14.23</v>
      </c>
      <c r="E69" s="228">
        <v>3.12</v>
      </c>
      <c r="F69" s="228">
        <v>20.323</v>
      </c>
      <c r="G69" s="230">
        <v>0.15</v>
      </c>
      <c r="H69" s="231">
        <v>0.2213</v>
      </c>
      <c r="I69" s="232">
        <v>0.34</v>
      </c>
      <c r="J69" s="48" t="s">
        <v>424</v>
      </c>
      <c r="L69" s="231">
        <v>0.34449999999999997</v>
      </c>
      <c r="M69" s="231">
        <v>0.2213</v>
      </c>
      <c r="N69" s="231">
        <v>0.18099999999999999</v>
      </c>
      <c r="O69" s="233">
        <v>9.1399999999999995E-2</v>
      </c>
    </row>
    <row r="70" spans="1:15" ht="23.25" thickBot="1">
      <c r="B70" s="48" t="s">
        <v>118</v>
      </c>
      <c r="C70" s="226">
        <v>2270</v>
      </c>
      <c r="D70" s="228">
        <v>55.46</v>
      </c>
      <c r="E70" s="228">
        <v>7.03</v>
      </c>
      <c r="F70" s="228">
        <v>32.622999999999998</v>
      </c>
      <c r="G70" s="230">
        <v>0.21</v>
      </c>
      <c r="H70" s="233">
        <v>6.59E-2</v>
      </c>
      <c r="I70" s="232">
        <v>0.04</v>
      </c>
      <c r="J70" s="48" t="s">
        <v>424</v>
      </c>
      <c r="L70" s="233">
        <v>0.49430000000000002</v>
      </c>
      <c r="M70" s="233">
        <v>6.59E-2</v>
      </c>
      <c r="N70" s="231">
        <v>0.13880000000000001</v>
      </c>
      <c r="O70" s="233">
        <v>0.1434</v>
      </c>
    </row>
    <row r="71" spans="1:15" ht="23.25" thickBot="1">
      <c r="B71" s="48" t="s">
        <v>119</v>
      </c>
      <c r="C71" s="226">
        <v>6004</v>
      </c>
      <c r="D71" s="229">
        <v>14.77</v>
      </c>
      <c r="E71" s="228">
        <v>9.17</v>
      </c>
      <c r="F71" s="228">
        <v>34.725000000000001</v>
      </c>
      <c r="G71" s="230">
        <v>0.26</v>
      </c>
      <c r="H71" s="233">
        <v>0.17369999999999999</v>
      </c>
      <c r="I71" s="232">
        <v>0.2</v>
      </c>
      <c r="J71" s="48" t="s">
        <v>424</v>
      </c>
      <c r="L71" s="231">
        <v>9.9400000000000002E-2</v>
      </c>
      <c r="M71" s="233">
        <v>0.17369999999999999</v>
      </c>
      <c r="N71" s="233">
        <v>4.1700000000000001E-2</v>
      </c>
      <c r="O71" s="231">
        <v>0.1484</v>
      </c>
    </row>
    <row r="72" spans="1:15" ht="18.75" thickBot="1">
      <c r="B72" s="48" t="s">
        <v>120</v>
      </c>
      <c r="C72" s="49"/>
      <c r="D72" s="21"/>
      <c r="E72" s="21"/>
      <c r="F72" s="21"/>
      <c r="G72" s="51"/>
      <c r="H72" s="51"/>
      <c r="I72" s="51"/>
      <c r="J72" s="48"/>
      <c r="L72" s="52"/>
      <c r="M72" s="52"/>
      <c r="N72" s="52"/>
      <c r="O72" s="52"/>
    </row>
    <row r="73" spans="1:15" ht="18.75" thickBot="1">
      <c r="B73" s="48" t="s">
        <v>121</v>
      </c>
      <c r="C73" s="49"/>
      <c r="D73" s="21"/>
      <c r="E73" s="21"/>
      <c r="F73" s="21"/>
      <c r="G73" s="51"/>
      <c r="H73" s="51"/>
      <c r="I73" s="51"/>
      <c r="J73" s="48"/>
      <c r="L73" s="52"/>
      <c r="M73" s="52"/>
      <c r="N73" s="52"/>
      <c r="O73" s="52"/>
    </row>
    <row r="74" spans="1:15" ht="18.75" thickBot="1">
      <c r="B74" s="48" t="s">
        <v>122</v>
      </c>
      <c r="C74" s="49"/>
      <c r="D74" s="21"/>
      <c r="E74" s="21"/>
      <c r="F74" s="21"/>
      <c r="G74" s="21"/>
      <c r="H74" s="51"/>
      <c r="I74" s="51"/>
      <c r="J74" s="48"/>
      <c r="L74" s="52"/>
      <c r="M74" s="52"/>
      <c r="N74" s="52"/>
      <c r="O74" s="52"/>
    </row>
    <row r="75" spans="1:15" ht="18.75" thickBot="1">
      <c r="B75" s="48" t="s">
        <v>123</v>
      </c>
      <c r="C75" s="49"/>
      <c r="D75" s="21"/>
      <c r="E75" s="21"/>
      <c r="F75" s="21"/>
      <c r="G75" s="51"/>
      <c r="H75" s="51"/>
      <c r="I75" s="51"/>
      <c r="J75" s="48"/>
      <c r="L75" s="52"/>
      <c r="M75" s="52"/>
      <c r="N75" s="52"/>
      <c r="O75" s="52"/>
    </row>
    <row r="76" spans="1:15" ht="18.75" thickBot="1">
      <c r="B76" s="48" t="s">
        <v>124</v>
      </c>
      <c r="C76" s="49"/>
      <c r="D76" s="21"/>
      <c r="E76" s="21"/>
      <c r="F76" s="21"/>
      <c r="G76" s="51"/>
      <c r="H76" s="51"/>
      <c r="I76" s="51"/>
      <c r="J76" s="48"/>
      <c r="L76" s="52"/>
      <c r="M76" s="52"/>
      <c r="N76" s="52"/>
      <c r="O76" s="52"/>
    </row>
    <row r="77" spans="1:15" ht="18.75" thickBot="1">
      <c r="B77" s="48" t="s">
        <v>125</v>
      </c>
      <c r="C77" s="49"/>
      <c r="D77" s="21"/>
      <c r="E77" s="21"/>
      <c r="F77" s="21"/>
      <c r="G77" s="51"/>
      <c r="H77" s="51"/>
      <c r="I77" s="51"/>
      <c r="J77" s="48"/>
      <c r="L77" s="52"/>
      <c r="M77" s="52"/>
      <c r="N77" s="52"/>
      <c r="O77" s="52"/>
    </row>
    <row r="78" spans="1:15" ht="18.75" thickBot="1">
      <c r="B78" s="48" t="s">
        <v>126</v>
      </c>
      <c r="C78" s="49"/>
      <c r="D78" s="21"/>
      <c r="E78" s="21"/>
      <c r="F78" s="21"/>
      <c r="G78" s="51"/>
      <c r="H78" s="51"/>
      <c r="I78" s="51"/>
      <c r="J78" s="48"/>
      <c r="L78" s="52"/>
      <c r="M78" s="52"/>
      <c r="N78" s="52"/>
      <c r="O78" s="52"/>
    </row>
    <row r="80" spans="1:15">
      <c r="A80" s="261">
        <v>4</v>
      </c>
      <c r="B80" s="262" t="s">
        <v>127</v>
      </c>
      <c r="C80" s="262"/>
      <c r="D80" s="262"/>
      <c r="E80" s="262"/>
      <c r="F80" s="262"/>
      <c r="G80" s="262"/>
      <c r="H80" s="262"/>
    </row>
    <row r="81" spans="1:10">
      <c r="A81" s="261"/>
      <c r="B81" s="262"/>
      <c r="C81" s="262"/>
      <c r="D81" s="262"/>
      <c r="E81" s="262"/>
      <c r="F81" s="262"/>
      <c r="G81" s="262"/>
      <c r="H81" s="262"/>
    </row>
    <row r="82" spans="1:10">
      <c r="B82" s="275" t="e" vm="1">
        <v>#VALUE!</v>
      </c>
      <c r="C82" s="275"/>
      <c r="D82" s="275"/>
      <c r="E82" s="275"/>
      <c r="F82" s="275"/>
      <c r="G82" s="275"/>
      <c r="H82" s="275"/>
      <c r="I82" s="275"/>
      <c r="J82" s="275"/>
    </row>
    <row r="83" spans="1:10">
      <c r="B83" s="275"/>
      <c r="C83" s="275"/>
      <c r="D83" s="275"/>
      <c r="E83" s="275"/>
      <c r="F83" s="275"/>
      <c r="G83" s="275"/>
      <c r="H83" s="275"/>
      <c r="I83" s="275"/>
      <c r="J83" s="275"/>
    </row>
    <row r="84" spans="1:10">
      <c r="B84" s="275"/>
      <c r="C84" s="275"/>
      <c r="D84" s="275"/>
      <c r="E84" s="275"/>
      <c r="F84" s="275"/>
      <c r="G84" s="275"/>
      <c r="H84" s="275"/>
      <c r="I84" s="275"/>
      <c r="J84" s="275"/>
    </row>
    <row r="85" spans="1:10">
      <c r="B85" s="275"/>
      <c r="C85" s="275"/>
      <c r="D85" s="275"/>
      <c r="E85" s="275"/>
      <c r="F85" s="275"/>
      <c r="G85" s="275"/>
      <c r="H85" s="275"/>
      <c r="I85" s="275"/>
      <c r="J85" s="275"/>
    </row>
    <row r="86" spans="1:10">
      <c r="B86" s="275"/>
      <c r="C86" s="275"/>
      <c r="D86" s="275"/>
      <c r="E86" s="275"/>
      <c r="F86" s="275"/>
      <c r="G86" s="275"/>
      <c r="H86" s="275"/>
      <c r="I86" s="275"/>
      <c r="J86" s="275"/>
    </row>
    <row r="87" spans="1:10">
      <c r="B87" s="275"/>
      <c r="C87" s="275"/>
      <c r="D87" s="275"/>
      <c r="E87" s="275"/>
      <c r="F87" s="275"/>
      <c r="G87" s="275"/>
      <c r="H87" s="275"/>
      <c r="I87" s="275"/>
      <c r="J87" s="275"/>
    </row>
    <row r="88" spans="1:10">
      <c r="B88" s="275"/>
      <c r="C88" s="275"/>
      <c r="D88" s="275"/>
      <c r="E88" s="275"/>
      <c r="F88" s="275"/>
      <c r="G88" s="275"/>
      <c r="H88" s="275"/>
      <c r="I88" s="275"/>
      <c r="J88" s="275"/>
    </row>
    <row r="89" spans="1:10">
      <c r="B89" s="275"/>
      <c r="C89" s="275"/>
      <c r="D89" s="275"/>
      <c r="E89" s="275"/>
      <c r="F89" s="275"/>
      <c r="G89" s="275"/>
      <c r="H89" s="275"/>
      <c r="I89" s="275"/>
      <c r="J89" s="275"/>
    </row>
    <row r="90" spans="1:10">
      <c r="B90" s="275"/>
      <c r="C90" s="275"/>
      <c r="D90" s="275"/>
      <c r="E90" s="275"/>
      <c r="F90" s="275"/>
      <c r="G90" s="275"/>
      <c r="H90" s="275"/>
      <c r="I90" s="275"/>
      <c r="J90" s="275"/>
    </row>
    <row r="91" spans="1:10">
      <c r="B91" s="275"/>
      <c r="C91" s="275"/>
      <c r="D91" s="275"/>
      <c r="E91" s="275"/>
      <c r="F91" s="275"/>
      <c r="G91" s="275"/>
      <c r="H91" s="275"/>
      <c r="I91" s="275"/>
      <c r="J91" s="275"/>
    </row>
    <row r="92" spans="1:10">
      <c r="B92" s="275"/>
      <c r="C92" s="275"/>
      <c r="D92" s="275"/>
      <c r="E92" s="275"/>
      <c r="F92" s="275"/>
      <c r="G92" s="275"/>
      <c r="H92" s="275"/>
      <c r="I92" s="275"/>
      <c r="J92" s="275"/>
    </row>
    <row r="93" spans="1:10">
      <c r="B93" s="275"/>
      <c r="C93" s="275"/>
      <c r="D93" s="275"/>
      <c r="E93" s="275"/>
      <c r="F93" s="275"/>
      <c r="G93" s="275"/>
      <c r="H93" s="275"/>
      <c r="I93" s="275"/>
      <c r="J93" s="275"/>
    </row>
    <row r="94" spans="1:10">
      <c r="B94" s="275"/>
      <c r="C94" s="275"/>
      <c r="D94" s="275"/>
      <c r="E94" s="275"/>
      <c r="F94" s="275"/>
      <c r="G94" s="275"/>
      <c r="H94" s="275"/>
      <c r="I94" s="275"/>
      <c r="J94" s="275"/>
    </row>
    <row r="95" spans="1:10">
      <c r="B95" s="275"/>
      <c r="C95" s="275"/>
      <c r="D95" s="275"/>
      <c r="E95" s="275"/>
      <c r="F95" s="275"/>
      <c r="G95" s="275"/>
      <c r="H95" s="275"/>
      <c r="I95" s="275"/>
      <c r="J95" s="275"/>
    </row>
    <row r="96" spans="1:10">
      <c r="B96" s="275"/>
      <c r="C96" s="275"/>
      <c r="D96" s="275"/>
      <c r="E96" s="275"/>
      <c r="F96" s="275"/>
      <c r="G96" s="275"/>
      <c r="H96" s="275"/>
      <c r="I96" s="275"/>
      <c r="J96" s="275"/>
    </row>
    <row r="97" spans="1:10">
      <c r="B97" s="275"/>
      <c r="C97" s="275"/>
      <c r="D97" s="275"/>
      <c r="E97" s="275"/>
      <c r="F97" s="275"/>
      <c r="G97" s="275"/>
      <c r="H97" s="275"/>
      <c r="I97" s="275"/>
      <c r="J97" s="275"/>
    </row>
    <row r="98" spans="1:10">
      <c r="A98" s="261">
        <v>5</v>
      </c>
      <c r="B98" s="262" t="s">
        <v>129</v>
      </c>
      <c r="C98" s="262"/>
      <c r="D98" s="262"/>
      <c r="E98" s="262"/>
      <c r="F98" s="262"/>
      <c r="G98" s="262"/>
      <c r="H98" s="262"/>
    </row>
    <row r="99" spans="1:10">
      <c r="A99" s="261"/>
      <c r="B99" s="262"/>
      <c r="C99" s="262"/>
      <c r="D99" s="262"/>
      <c r="E99" s="262"/>
      <c r="F99" s="262"/>
      <c r="G99" s="262"/>
      <c r="H99" s="262"/>
    </row>
    <row r="100" spans="1:10">
      <c r="B100" s="275" t="e" vm="2">
        <v>#VALUE!</v>
      </c>
      <c r="C100" s="275"/>
      <c r="D100" s="275"/>
      <c r="E100" s="275"/>
      <c r="F100" s="275"/>
      <c r="G100" s="275"/>
      <c r="H100" s="275"/>
      <c r="I100" s="275"/>
      <c r="J100" s="275"/>
    </row>
    <row r="101" spans="1:10">
      <c r="B101" s="275"/>
      <c r="C101" s="275"/>
      <c r="D101" s="275"/>
      <c r="E101" s="275"/>
      <c r="F101" s="275"/>
      <c r="G101" s="275"/>
      <c r="H101" s="275"/>
      <c r="I101" s="275"/>
      <c r="J101" s="275"/>
    </row>
    <row r="102" spans="1:10">
      <c r="B102" s="275"/>
      <c r="C102" s="275"/>
      <c r="D102" s="275"/>
      <c r="E102" s="275"/>
      <c r="F102" s="275"/>
      <c r="G102" s="275"/>
      <c r="H102" s="275"/>
      <c r="I102" s="275"/>
      <c r="J102" s="275"/>
    </row>
    <row r="103" spans="1:10">
      <c r="B103" s="275"/>
      <c r="C103" s="275"/>
      <c r="D103" s="275"/>
      <c r="E103" s="275"/>
      <c r="F103" s="275"/>
      <c r="G103" s="275"/>
      <c r="H103" s="275"/>
      <c r="I103" s="275"/>
      <c r="J103" s="275"/>
    </row>
    <row r="104" spans="1:10">
      <c r="B104" s="275"/>
      <c r="C104" s="275"/>
      <c r="D104" s="275"/>
      <c r="E104" s="275"/>
      <c r="F104" s="275"/>
      <c r="G104" s="275"/>
      <c r="H104" s="275"/>
      <c r="I104" s="275"/>
      <c r="J104" s="275"/>
    </row>
    <row r="105" spans="1:10">
      <c r="B105" s="275"/>
      <c r="C105" s="275"/>
      <c r="D105" s="275"/>
      <c r="E105" s="275"/>
      <c r="F105" s="275"/>
      <c r="G105" s="275"/>
      <c r="H105" s="275"/>
      <c r="I105" s="275"/>
      <c r="J105" s="275"/>
    </row>
    <row r="106" spans="1:10">
      <c r="B106" s="275"/>
      <c r="C106" s="275"/>
      <c r="D106" s="275"/>
      <c r="E106" s="275"/>
      <c r="F106" s="275"/>
      <c r="G106" s="275"/>
      <c r="H106" s="275"/>
      <c r="I106" s="275"/>
      <c r="J106" s="275"/>
    </row>
    <row r="107" spans="1:10">
      <c r="B107" s="275"/>
      <c r="C107" s="275"/>
      <c r="D107" s="275"/>
      <c r="E107" s="275"/>
      <c r="F107" s="275"/>
      <c r="G107" s="275"/>
      <c r="H107" s="275"/>
      <c r="I107" s="275"/>
      <c r="J107" s="275"/>
    </row>
    <row r="108" spans="1:10">
      <c r="B108" s="275"/>
      <c r="C108" s="275"/>
      <c r="D108" s="275"/>
      <c r="E108" s="275"/>
      <c r="F108" s="275"/>
      <c r="G108" s="275"/>
      <c r="H108" s="275"/>
      <c r="I108" s="275"/>
      <c r="J108" s="275"/>
    </row>
    <row r="109" spans="1:10">
      <c r="B109" s="275"/>
      <c r="C109" s="275"/>
      <c r="D109" s="275"/>
      <c r="E109" s="275"/>
      <c r="F109" s="275"/>
      <c r="G109" s="275"/>
      <c r="H109" s="275"/>
      <c r="I109" s="275"/>
      <c r="J109" s="275"/>
    </row>
    <row r="110" spans="1:10">
      <c r="B110" s="275"/>
      <c r="C110" s="275"/>
      <c r="D110" s="275"/>
      <c r="E110" s="275"/>
      <c r="F110" s="275"/>
      <c r="G110" s="275"/>
      <c r="H110" s="275"/>
      <c r="I110" s="275"/>
      <c r="J110" s="275"/>
    </row>
    <row r="111" spans="1:10">
      <c r="B111" s="275"/>
      <c r="C111" s="275"/>
      <c r="D111" s="275"/>
      <c r="E111" s="275"/>
      <c r="F111" s="275"/>
      <c r="G111" s="275"/>
      <c r="H111" s="275"/>
      <c r="I111" s="275"/>
      <c r="J111" s="275"/>
    </row>
    <row r="112" spans="1:10">
      <c r="B112" s="275"/>
      <c r="C112" s="275"/>
      <c r="D112" s="275"/>
      <c r="E112" s="275"/>
      <c r="F112" s="275"/>
      <c r="G112" s="275"/>
      <c r="H112" s="275"/>
      <c r="I112" s="275"/>
      <c r="J112" s="275"/>
    </row>
    <row r="113" spans="1:10">
      <c r="B113" s="275"/>
      <c r="C113" s="275"/>
      <c r="D113" s="275"/>
      <c r="E113" s="275"/>
      <c r="F113" s="275"/>
      <c r="G113" s="275"/>
      <c r="H113" s="275"/>
      <c r="I113" s="275"/>
      <c r="J113" s="275"/>
    </row>
    <row r="114" spans="1:10">
      <c r="B114" s="275"/>
      <c r="C114" s="275"/>
      <c r="D114" s="275"/>
      <c r="E114" s="275"/>
      <c r="F114" s="275"/>
      <c r="G114" s="275"/>
      <c r="H114" s="275"/>
      <c r="I114" s="275"/>
      <c r="J114" s="275"/>
    </row>
    <row r="115" spans="1:10">
      <c r="B115" s="275"/>
      <c r="C115" s="275"/>
      <c r="D115" s="275"/>
      <c r="E115" s="275"/>
      <c r="F115" s="275"/>
      <c r="G115" s="275"/>
      <c r="H115" s="275"/>
      <c r="I115" s="275"/>
      <c r="J115" s="275"/>
    </row>
    <row r="116" spans="1:10">
      <c r="A116" s="261">
        <v>6</v>
      </c>
      <c r="B116" s="262" t="s">
        <v>130</v>
      </c>
      <c r="C116" s="262"/>
      <c r="D116" s="262"/>
      <c r="E116" s="262"/>
      <c r="F116" s="262"/>
      <c r="G116" s="262"/>
      <c r="H116" s="262"/>
    </row>
    <row r="117" spans="1:10">
      <c r="A117" s="261"/>
      <c r="B117" s="262"/>
      <c r="C117" s="262"/>
      <c r="D117" s="262"/>
      <c r="E117" s="262"/>
      <c r="F117" s="262"/>
      <c r="G117" s="262"/>
      <c r="H117" s="262"/>
    </row>
    <row r="118" spans="1:10">
      <c r="B118" s="275" t="e" vm="3">
        <v>#VALUE!</v>
      </c>
      <c r="C118" s="275"/>
      <c r="D118" s="275"/>
      <c r="E118" s="275"/>
      <c r="F118" s="275"/>
      <c r="G118" s="275"/>
      <c r="H118" s="275"/>
      <c r="I118" s="275"/>
      <c r="J118" s="275"/>
    </row>
    <row r="119" spans="1:10">
      <c r="B119" s="275"/>
      <c r="C119" s="275"/>
      <c r="D119" s="275"/>
      <c r="E119" s="275"/>
      <c r="F119" s="275"/>
      <c r="G119" s="275"/>
      <c r="H119" s="275"/>
      <c r="I119" s="275"/>
      <c r="J119" s="275"/>
    </row>
    <row r="120" spans="1:10">
      <c r="B120" s="275"/>
      <c r="C120" s="275"/>
      <c r="D120" s="275"/>
      <c r="E120" s="275"/>
      <c r="F120" s="275"/>
      <c r="G120" s="275"/>
      <c r="H120" s="275"/>
      <c r="I120" s="275"/>
      <c r="J120" s="275"/>
    </row>
    <row r="121" spans="1:10">
      <c r="B121" s="275"/>
      <c r="C121" s="275"/>
      <c r="D121" s="275"/>
      <c r="E121" s="275"/>
      <c r="F121" s="275"/>
      <c r="G121" s="275"/>
      <c r="H121" s="275"/>
      <c r="I121" s="275"/>
      <c r="J121" s="275"/>
    </row>
    <row r="122" spans="1:10">
      <c r="B122" s="275"/>
      <c r="C122" s="275"/>
      <c r="D122" s="275"/>
      <c r="E122" s="275"/>
      <c r="F122" s="275"/>
      <c r="G122" s="275"/>
      <c r="H122" s="275"/>
      <c r="I122" s="275"/>
      <c r="J122" s="275"/>
    </row>
    <row r="123" spans="1:10">
      <c r="B123" s="275"/>
      <c r="C123" s="275"/>
      <c r="D123" s="275"/>
      <c r="E123" s="275"/>
      <c r="F123" s="275"/>
      <c r="G123" s="275"/>
      <c r="H123" s="275"/>
      <c r="I123" s="275"/>
      <c r="J123" s="275"/>
    </row>
    <row r="124" spans="1:10">
      <c r="B124" s="275"/>
      <c r="C124" s="275"/>
      <c r="D124" s="275"/>
      <c r="E124" s="275"/>
      <c r="F124" s="275"/>
      <c r="G124" s="275"/>
      <c r="H124" s="275"/>
      <c r="I124" s="275"/>
      <c r="J124" s="275"/>
    </row>
    <row r="125" spans="1:10">
      <c r="B125" s="275"/>
      <c r="C125" s="275"/>
      <c r="D125" s="275"/>
      <c r="E125" s="275"/>
      <c r="F125" s="275"/>
      <c r="G125" s="275"/>
      <c r="H125" s="275"/>
      <c r="I125" s="275"/>
      <c r="J125" s="275"/>
    </row>
    <row r="126" spans="1:10">
      <c r="B126" s="275"/>
      <c r="C126" s="275"/>
      <c r="D126" s="275"/>
      <c r="E126" s="275"/>
      <c r="F126" s="275"/>
      <c r="G126" s="275"/>
      <c r="H126" s="275"/>
      <c r="I126" s="275"/>
      <c r="J126" s="275"/>
    </row>
    <row r="127" spans="1:10" ht="14.25" customHeight="1">
      <c r="B127" s="275"/>
      <c r="C127" s="275"/>
      <c r="D127" s="275"/>
      <c r="E127" s="275"/>
      <c r="F127" s="275"/>
      <c r="G127" s="275"/>
      <c r="H127" s="275"/>
      <c r="I127" s="275"/>
      <c r="J127" s="275"/>
    </row>
    <row r="128" spans="1:10" ht="14.25" customHeight="1">
      <c r="B128" s="275"/>
      <c r="C128" s="275"/>
      <c r="D128" s="275"/>
      <c r="E128" s="275"/>
      <c r="F128" s="275"/>
      <c r="G128" s="275"/>
      <c r="H128" s="275"/>
      <c r="I128" s="275"/>
      <c r="J128" s="275"/>
    </row>
    <row r="129" spans="1:10" ht="14.25" customHeight="1">
      <c r="B129" s="275"/>
      <c r="C129" s="275"/>
      <c r="D129" s="275"/>
      <c r="E129" s="275"/>
      <c r="F129" s="275"/>
      <c r="G129" s="275"/>
      <c r="H129" s="275"/>
      <c r="I129" s="275"/>
      <c r="J129" s="275"/>
    </row>
    <row r="130" spans="1:10" ht="14.25" customHeight="1">
      <c r="B130" s="275"/>
      <c r="C130" s="275"/>
      <c r="D130" s="275"/>
      <c r="E130" s="275"/>
      <c r="F130" s="275"/>
      <c r="G130" s="275"/>
      <c r="H130" s="275"/>
      <c r="I130" s="275"/>
      <c r="J130" s="275"/>
    </row>
    <row r="131" spans="1:10" ht="14.25" customHeight="1">
      <c r="B131" s="275"/>
      <c r="C131" s="275"/>
      <c r="D131" s="275"/>
      <c r="E131" s="275"/>
      <c r="F131" s="275"/>
      <c r="G131" s="275"/>
      <c r="H131" s="275"/>
      <c r="I131" s="275"/>
      <c r="J131" s="275"/>
    </row>
    <row r="132" spans="1:10" ht="14.25" customHeight="1">
      <c r="B132" s="275"/>
      <c r="C132" s="275"/>
      <c r="D132" s="275"/>
      <c r="E132" s="275"/>
      <c r="F132" s="275"/>
      <c r="G132" s="275"/>
      <c r="H132" s="275"/>
      <c r="I132" s="275"/>
      <c r="J132" s="275"/>
    </row>
    <row r="133" spans="1:10" ht="14.25" customHeight="1">
      <c r="B133" s="275"/>
      <c r="C133" s="275"/>
      <c r="D133" s="275"/>
      <c r="E133" s="275"/>
      <c r="F133" s="275"/>
      <c r="G133" s="275"/>
      <c r="H133" s="275"/>
      <c r="I133" s="275"/>
      <c r="J133" s="275"/>
    </row>
    <row r="134" spans="1:10" ht="14.25" customHeight="1">
      <c r="A134" s="261">
        <v>7</v>
      </c>
      <c r="B134" s="262" t="s">
        <v>131</v>
      </c>
      <c r="C134" s="262"/>
      <c r="D134" s="262"/>
      <c r="E134" s="262"/>
      <c r="F134" s="262"/>
      <c r="G134" s="262"/>
      <c r="H134" s="262"/>
    </row>
    <row r="135" spans="1:10" ht="14.25" customHeight="1">
      <c r="A135" s="261"/>
      <c r="B135" s="262"/>
      <c r="C135" s="262"/>
      <c r="D135" s="262"/>
      <c r="E135" s="262"/>
      <c r="F135" s="262"/>
      <c r="G135" s="262"/>
      <c r="H135" s="262"/>
    </row>
    <row r="136" spans="1:10" ht="14.25" customHeight="1">
      <c r="B136" s="275" t="e" vm="4">
        <v>#VALUE!</v>
      </c>
      <c r="C136" s="275"/>
      <c r="D136" s="275"/>
      <c r="E136" s="275"/>
      <c r="F136" s="275"/>
      <c r="G136" s="275"/>
      <c r="H136" s="275"/>
      <c r="I136" s="275"/>
      <c r="J136" s="275"/>
    </row>
    <row r="137" spans="1:10" ht="14.25" customHeight="1">
      <c r="B137" s="275"/>
      <c r="C137" s="275"/>
      <c r="D137" s="275"/>
      <c r="E137" s="275"/>
      <c r="F137" s="275"/>
      <c r="G137" s="275"/>
      <c r="H137" s="275"/>
      <c r="I137" s="275"/>
      <c r="J137" s="275"/>
    </row>
    <row r="138" spans="1:10" ht="14.25" customHeight="1">
      <c r="B138" s="275"/>
      <c r="C138" s="275"/>
      <c r="D138" s="275"/>
      <c r="E138" s="275"/>
      <c r="F138" s="275"/>
      <c r="G138" s="275"/>
      <c r="H138" s="275"/>
      <c r="I138" s="275"/>
      <c r="J138" s="275"/>
    </row>
    <row r="139" spans="1:10" ht="14.25" customHeight="1">
      <c r="B139" s="275"/>
      <c r="C139" s="275"/>
      <c r="D139" s="275"/>
      <c r="E139" s="275"/>
      <c r="F139" s="275"/>
      <c r="G139" s="275"/>
      <c r="H139" s="275"/>
      <c r="I139" s="275"/>
      <c r="J139" s="275"/>
    </row>
    <row r="140" spans="1:10" ht="14.25" customHeight="1">
      <c r="B140" s="275"/>
      <c r="C140" s="275"/>
      <c r="D140" s="275"/>
      <c r="E140" s="275"/>
      <c r="F140" s="275"/>
      <c r="G140" s="275"/>
      <c r="H140" s="275"/>
      <c r="I140" s="275"/>
      <c r="J140" s="275"/>
    </row>
    <row r="141" spans="1:10" ht="14.25" customHeight="1">
      <c r="B141" s="275"/>
      <c r="C141" s="275"/>
      <c r="D141" s="275"/>
      <c r="E141" s="275"/>
      <c r="F141" s="275"/>
      <c r="G141" s="275"/>
      <c r="H141" s="275"/>
      <c r="I141" s="275"/>
      <c r="J141" s="275"/>
    </row>
    <row r="142" spans="1:10" ht="14.25" customHeight="1">
      <c r="B142" s="275"/>
      <c r="C142" s="275"/>
      <c r="D142" s="275"/>
      <c r="E142" s="275"/>
      <c r="F142" s="275"/>
      <c r="G142" s="275"/>
      <c r="H142" s="275"/>
      <c r="I142" s="275"/>
      <c r="J142" s="275"/>
    </row>
    <row r="143" spans="1:10">
      <c r="B143" s="275"/>
      <c r="C143" s="275"/>
      <c r="D143" s="275"/>
      <c r="E143" s="275"/>
      <c r="F143" s="275"/>
      <c r="G143" s="275"/>
      <c r="H143" s="275"/>
      <c r="I143" s="275"/>
      <c r="J143" s="275"/>
    </row>
    <row r="144" spans="1:10">
      <c r="B144" s="275"/>
      <c r="C144" s="275"/>
      <c r="D144" s="275"/>
      <c r="E144" s="275"/>
      <c r="F144" s="275"/>
      <c r="G144" s="275"/>
      <c r="H144" s="275"/>
      <c r="I144" s="275"/>
      <c r="J144" s="275"/>
    </row>
    <row r="145" spans="1:11">
      <c r="B145" s="275"/>
      <c r="C145" s="275"/>
      <c r="D145" s="275"/>
      <c r="E145" s="275"/>
      <c r="F145" s="275"/>
      <c r="G145" s="275"/>
      <c r="H145" s="275"/>
      <c r="I145" s="275"/>
      <c r="J145" s="275"/>
    </row>
    <row r="146" spans="1:11">
      <c r="B146" s="275"/>
      <c r="C146" s="275"/>
      <c r="D146" s="275"/>
      <c r="E146" s="275"/>
      <c r="F146" s="275"/>
      <c r="G146" s="275"/>
      <c r="H146" s="275"/>
      <c r="I146" s="275"/>
      <c r="J146" s="275"/>
    </row>
    <row r="147" spans="1:11">
      <c r="B147" s="275"/>
      <c r="C147" s="275"/>
      <c r="D147" s="275"/>
      <c r="E147" s="275"/>
      <c r="F147" s="275"/>
      <c r="G147" s="275"/>
      <c r="H147" s="275"/>
      <c r="I147" s="275"/>
      <c r="J147" s="275"/>
    </row>
    <row r="148" spans="1:11">
      <c r="B148" s="275"/>
      <c r="C148" s="275"/>
      <c r="D148" s="275"/>
      <c r="E148" s="275"/>
      <c r="F148" s="275"/>
      <c r="G148" s="275"/>
      <c r="H148" s="275"/>
      <c r="I148" s="275"/>
      <c r="J148" s="275"/>
    </row>
    <row r="149" spans="1:11">
      <c r="B149" s="275"/>
      <c r="C149" s="275"/>
      <c r="D149" s="275"/>
      <c r="E149" s="275"/>
      <c r="F149" s="275"/>
      <c r="G149" s="275"/>
      <c r="H149" s="275"/>
      <c r="I149" s="275"/>
      <c r="J149" s="275"/>
    </row>
    <row r="150" spans="1:11">
      <c r="B150" s="275"/>
      <c r="C150" s="275"/>
      <c r="D150" s="275"/>
      <c r="E150" s="275"/>
      <c r="F150" s="275"/>
      <c r="G150" s="275"/>
      <c r="H150" s="275"/>
      <c r="I150" s="275"/>
      <c r="J150" s="275"/>
    </row>
    <row r="151" spans="1:11">
      <c r="B151" s="275"/>
      <c r="C151" s="275"/>
      <c r="D151" s="275"/>
      <c r="E151" s="275"/>
      <c r="F151" s="275"/>
      <c r="G151" s="275"/>
      <c r="H151" s="275"/>
      <c r="I151" s="275"/>
      <c r="J151" s="275"/>
    </row>
    <row r="152" spans="1:11">
      <c r="A152" s="261">
        <v>8</v>
      </c>
      <c r="B152" s="262" t="s">
        <v>132</v>
      </c>
      <c r="C152" s="262"/>
      <c r="D152" s="262"/>
      <c r="E152" s="262"/>
      <c r="F152" s="262"/>
      <c r="G152" s="262"/>
      <c r="H152" s="262"/>
    </row>
    <row r="153" spans="1:11">
      <c r="A153" s="261"/>
      <c r="B153" s="262"/>
      <c r="C153" s="262"/>
      <c r="D153" s="262"/>
      <c r="E153" s="262"/>
      <c r="F153" s="262"/>
      <c r="G153" s="262"/>
      <c r="H153" s="262"/>
    </row>
    <row r="154" spans="1:11" ht="18" customHeight="1">
      <c r="B154" s="270" t="s">
        <v>133</v>
      </c>
      <c r="C154" s="270"/>
      <c r="D154" s="270"/>
      <c r="E154" s="270"/>
      <c r="F154" s="271" t="s">
        <v>134</v>
      </c>
      <c r="G154" s="271"/>
      <c r="H154" s="272" t="s">
        <v>135</v>
      </c>
      <c r="I154" s="272"/>
      <c r="J154" s="272"/>
      <c r="K154" s="272"/>
    </row>
    <row r="155" spans="1:11" ht="21" customHeight="1">
      <c r="B155" s="270"/>
      <c r="C155" s="270"/>
      <c r="D155" s="270"/>
      <c r="E155" s="270"/>
      <c r="F155" s="271"/>
      <c r="G155" s="271"/>
      <c r="H155" s="272"/>
      <c r="I155" s="272"/>
      <c r="J155" s="272"/>
      <c r="K155" s="272"/>
    </row>
    <row r="156" spans="1:11" ht="54">
      <c r="B156" s="53" t="s">
        <v>136</v>
      </c>
      <c r="C156" s="53"/>
      <c r="D156" s="54" t="s">
        <v>137</v>
      </c>
      <c r="E156" s="54" t="s">
        <v>138</v>
      </c>
      <c r="F156" s="55" t="s">
        <v>67</v>
      </c>
      <c r="G156" s="55" t="s">
        <v>68</v>
      </c>
      <c r="H156" s="56" t="s">
        <v>139</v>
      </c>
      <c r="I156" s="56" t="s">
        <v>140</v>
      </c>
      <c r="J156" s="56" t="s">
        <v>141</v>
      </c>
      <c r="K156" s="56" t="s">
        <v>142</v>
      </c>
    </row>
    <row r="157" spans="1:11" ht="18">
      <c r="B157" s="57" t="s">
        <v>70</v>
      </c>
      <c r="C157" s="58"/>
      <c r="D157" s="59"/>
      <c r="E157" s="60">
        <f t="shared" ref="E157:E177" si="0">IF(D157&gt;0,1,0)</f>
        <v>0</v>
      </c>
      <c r="F157" s="61">
        <v>2</v>
      </c>
      <c r="G157" s="61">
        <v>2</v>
      </c>
      <c r="H157" s="62"/>
      <c r="I157" s="62"/>
      <c r="J157" s="62"/>
      <c r="K157" s="62"/>
    </row>
    <row r="158" spans="1:11" ht="18">
      <c r="B158" s="57" t="s">
        <v>72</v>
      </c>
      <c r="C158" s="63"/>
      <c r="D158" s="59"/>
      <c r="E158" s="60">
        <f t="shared" si="0"/>
        <v>0</v>
      </c>
      <c r="F158" s="61">
        <v>4</v>
      </c>
      <c r="G158" s="61">
        <v>5</v>
      </c>
      <c r="H158" s="62"/>
      <c r="I158" s="62"/>
      <c r="J158" s="62"/>
      <c r="K158" s="62"/>
    </row>
    <row r="159" spans="1:11" ht="18">
      <c r="B159" s="57" t="s">
        <v>77</v>
      </c>
      <c r="C159" s="58"/>
      <c r="D159" s="59"/>
      <c r="E159" s="60">
        <f t="shared" si="0"/>
        <v>0</v>
      </c>
      <c r="F159" s="61">
        <v>2</v>
      </c>
      <c r="G159" s="61">
        <v>3</v>
      </c>
      <c r="H159" s="62"/>
      <c r="I159" s="62"/>
      <c r="J159" s="62"/>
      <c r="K159" s="62"/>
    </row>
    <row r="160" spans="1:11" ht="18">
      <c r="B160" s="57" t="s">
        <v>79</v>
      </c>
      <c r="C160" s="63"/>
      <c r="D160" s="59">
        <v>1</v>
      </c>
      <c r="E160" s="60">
        <f t="shared" si="0"/>
        <v>1</v>
      </c>
      <c r="F160" s="61">
        <v>1</v>
      </c>
      <c r="G160" s="61">
        <v>1</v>
      </c>
      <c r="H160" s="228" t="s">
        <v>434</v>
      </c>
      <c r="I160" s="62"/>
      <c r="J160" s="62"/>
      <c r="K160" s="62"/>
    </row>
    <row r="161" spans="2:11" ht="18">
      <c r="B161" s="57" t="s">
        <v>80</v>
      </c>
      <c r="C161" s="58"/>
      <c r="D161" s="59"/>
      <c r="E161" s="60">
        <f t="shared" si="0"/>
        <v>0</v>
      </c>
      <c r="F161" s="61">
        <v>2</v>
      </c>
      <c r="G161" s="61">
        <v>2</v>
      </c>
      <c r="H161" s="62"/>
      <c r="I161" s="62"/>
      <c r="J161" s="62"/>
      <c r="K161" s="62"/>
    </row>
    <row r="162" spans="2:11" ht="18">
      <c r="B162" s="57" t="s">
        <v>81</v>
      </c>
      <c r="C162" s="63"/>
      <c r="D162" s="59"/>
      <c r="E162" s="60">
        <f t="shared" si="0"/>
        <v>0</v>
      </c>
      <c r="F162" s="61">
        <v>2</v>
      </c>
      <c r="G162" s="61">
        <v>2</v>
      </c>
      <c r="H162" s="62"/>
      <c r="I162" s="62"/>
      <c r="J162" s="62"/>
      <c r="K162" s="62"/>
    </row>
    <row r="163" spans="2:11" ht="18">
      <c r="B163" s="57" t="s">
        <v>82</v>
      </c>
      <c r="C163" s="58"/>
      <c r="D163" s="59">
        <v>2</v>
      </c>
      <c r="E163" s="60">
        <f t="shared" si="0"/>
        <v>1</v>
      </c>
      <c r="F163" s="61">
        <v>2</v>
      </c>
      <c r="G163" s="61">
        <v>2</v>
      </c>
      <c r="H163" s="228" t="s">
        <v>435</v>
      </c>
      <c r="I163" s="228" t="s">
        <v>436</v>
      </c>
      <c r="J163" s="62"/>
      <c r="K163" s="62"/>
    </row>
    <row r="164" spans="2:11" ht="18">
      <c r="B164" s="57" t="s">
        <v>143</v>
      </c>
      <c r="C164" s="63"/>
      <c r="D164" s="59"/>
      <c r="E164" s="60">
        <f t="shared" si="0"/>
        <v>0</v>
      </c>
      <c r="F164" s="61">
        <v>1</v>
      </c>
      <c r="G164" s="61">
        <v>1</v>
      </c>
      <c r="H164" s="62"/>
      <c r="I164" s="62"/>
      <c r="J164" s="62"/>
      <c r="K164" s="62"/>
    </row>
    <row r="165" spans="2:11" ht="18">
      <c r="B165" s="57" t="s">
        <v>84</v>
      </c>
      <c r="C165" s="58"/>
      <c r="D165" s="59"/>
      <c r="E165" s="60">
        <f t="shared" si="0"/>
        <v>0</v>
      </c>
      <c r="F165" s="61">
        <v>2</v>
      </c>
      <c r="G165" s="61">
        <v>2</v>
      </c>
      <c r="H165" s="62"/>
      <c r="I165" s="62"/>
      <c r="J165" s="62"/>
      <c r="K165" s="62"/>
    </row>
    <row r="166" spans="2:11" ht="18">
      <c r="B166" s="57" t="s">
        <v>85</v>
      </c>
      <c r="C166" s="63"/>
      <c r="D166" s="59"/>
      <c r="E166" s="60">
        <f t="shared" si="0"/>
        <v>0</v>
      </c>
      <c r="F166" s="61">
        <v>2</v>
      </c>
      <c r="G166" s="61">
        <v>2</v>
      </c>
      <c r="H166" s="62"/>
      <c r="I166" s="62"/>
      <c r="J166" s="62"/>
      <c r="K166" s="62"/>
    </row>
    <row r="167" spans="2:11" ht="18">
      <c r="B167" s="57" t="s">
        <v>86</v>
      </c>
      <c r="C167" s="58"/>
      <c r="D167" s="59">
        <v>2</v>
      </c>
      <c r="E167" s="60">
        <f t="shared" si="0"/>
        <v>1</v>
      </c>
      <c r="F167" s="61">
        <v>2</v>
      </c>
      <c r="G167" s="61">
        <v>3</v>
      </c>
      <c r="H167" s="228" t="s">
        <v>432</v>
      </c>
      <c r="I167" s="228" t="s">
        <v>433</v>
      </c>
      <c r="J167" s="62"/>
      <c r="K167" s="62"/>
    </row>
    <row r="168" spans="2:11" ht="18">
      <c r="B168" s="57" t="s">
        <v>87</v>
      </c>
      <c r="C168" s="63"/>
      <c r="D168" s="59">
        <v>1</v>
      </c>
      <c r="E168" s="60">
        <f t="shared" si="0"/>
        <v>1</v>
      </c>
      <c r="F168" s="61">
        <v>2</v>
      </c>
      <c r="G168" s="61">
        <v>2</v>
      </c>
      <c r="H168" s="228" t="s">
        <v>431</v>
      </c>
      <c r="I168" s="62"/>
      <c r="J168" s="62"/>
      <c r="K168" s="62"/>
    </row>
    <row r="169" spans="2:11" ht="18">
      <c r="B169" s="57" t="s">
        <v>88</v>
      </c>
      <c r="C169" s="58"/>
      <c r="D169" s="59"/>
      <c r="E169" s="60">
        <f t="shared" si="0"/>
        <v>0</v>
      </c>
      <c r="F169" s="61">
        <v>1</v>
      </c>
      <c r="G169" s="61">
        <v>1</v>
      </c>
      <c r="H169" s="62"/>
      <c r="I169" s="62"/>
      <c r="J169" s="62"/>
      <c r="K169" s="62"/>
    </row>
    <row r="170" spans="2:11" ht="18">
      <c r="B170" s="57" t="s">
        <v>89</v>
      </c>
      <c r="C170" s="58"/>
      <c r="D170" s="59">
        <v>1</v>
      </c>
      <c r="E170" s="60">
        <f t="shared" si="0"/>
        <v>1</v>
      </c>
      <c r="F170" s="61">
        <v>2</v>
      </c>
      <c r="G170" s="61">
        <v>3</v>
      </c>
      <c r="H170" s="228" t="s">
        <v>430</v>
      </c>
      <c r="I170" s="62"/>
      <c r="J170" s="62"/>
      <c r="K170" s="62"/>
    </row>
    <row r="171" spans="2:11" ht="18">
      <c r="B171" s="57" t="s">
        <v>90</v>
      </c>
      <c r="C171" s="58"/>
      <c r="D171" s="59"/>
      <c r="E171" s="60">
        <f t="shared" si="0"/>
        <v>0</v>
      </c>
      <c r="F171" s="61">
        <v>2</v>
      </c>
      <c r="G171" s="61">
        <v>2</v>
      </c>
      <c r="H171" s="62"/>
      <c r="I171" s="62"/>
      <c r="J171" s="62"/>
      <c r="K171" s="62"/>
    </row>
    <row r="172" spans="2:11" ht="18">
      <c r="B172" s="57" t="s">
        <v>91</v>
      </c>
      <c r="C172" s="58"/>
      <c r="D172" s="59">
        <v>2</v>
      </c>
      <c r="E172" s="60">
        <f t="shared" si="0"/>
        <v>1</v>
      </c>
      <c r="F172" s="61">
        <v>2</v>
      </c>
      <c r="G172" s="61">
        <v>3</v>
      </c>
      <c r="H172" s="228" t="s">
        <v>425</v>
      </c>
      <c r="I172" s="228" t="s">
        <v>426</v>
      </c>
      <c r="J172" s="62"/>
      <c r="K172" s="62"/>
    </row>
    <row r="173" spans="2:11" ht="18">
      <c r="B173" s="57" t="s">
        <v>97</v>
      </c>
      <c r="C173" s="58"/>
      <c r="D173" s="59">
        <v>1</v>
      </c>
      <c r="E173" s="60">
        <f t="shared" si="0"/>
        <v>1</v>
      </c>
      <c r="F173" s="61">
        <v>1</v>
      </c>
      <c r="G173" s="61">
        <v>1</v>
      </c>
      <c r="H173" s="228" t="s">
        <v>429</v>
      </c>
      <c r="I173" s="62"/>
      <c r="J173" s="62"/>
      <c r="K173" s="62"/>
    </row>
    <row r="174" spans="2:11" ht="18">
      <c r="B174" s="57" t="s">
        <v>92</v>
      </c>
      <c r="C174" s="58"/>
      <c r="D174" s="59">
        <v>1</v>
      </c>
      <c r="E174" s="60">
        <f t="shared" si="0"/>
        <v>1</v>
      </c>
      <c r="F174" s="61">
        <v>2</v>
      </c>
      <c r="G174" s="61">
        <v>2</v>
      </c>
      <c r="H174" s="228" t="s">
        <v>427</v>
      </c>
      <c r="I174" s="62"/>
      <c r="J174" s="62"/>
      <c r="K174" s="62"/>
    </row>
    <row r="175" spans="2:11" ht="18">
      <c r="B175" s="57" t="s">
        <v>93</v>
      </c>
      <c r="C175" s="58"/>
      <c r="D175" s="59">
        <v>1</v>
      </c>
      <c r="E175" s="60">
        <f t="shared" si="0"/>
        <v>1</v>
      </c>
      <c r="F175" s="61">
        <v>1</v>
      </c>
      <c r="G175" s="61">
        <v>1</v>
      </c>
      <c r="H175" s="228" t="s">
        <v>428</v>
      </c>
      <c r="I175" s="62"/>
      <c r="J175" s="62"/>
      <c r="K175" s="62"/>
    </row>
    <row r="176" spans="2:11" ht="18">
      <c r="B176" s="57" t="s">
        <v>94</v>
      </c>
      <c r="C176" s="63"/>
      <c r="D176" s="59"/>
      <c r="E176" s="60">
        <f t="shared" si="0"/>
        <v>0</v>
      </c>
      <c r="F176" s="61">
        <v>0</v>
      </c>
      <c r="G176" s="61">
        <v>0</v>
      </c>
      <c r="H176" s="62"/>
      <c r="I176" s="62"/>
      <c r="J176" s="62"/>
      <c r="K176" s="62"/>
    </row>
    <row r="177" spans="1:11" ht="18">
      <c r="B177" s="57" t="s">
        <v>96</v>
      </c>
      <c r="C177" s="58"/>
      <c r="D177" s="59"/>
      <c r="E177" s="60">
        <f t="shared" si="0"/>
        <v>0</v>
      </c>
      <c r="F177" s="61">
        <v>2</v>
      </c>
      <c r="G177" s="61">
        <v>3</v>
      </c>
      <c r="H177" s="62"/>
      <c r="I177" s="62"/>
      <c r="J177" s="62"/>
      <c r="K177" s="62"/>
    </row>
    <row r="178" spans="1:11" ht="18">
      <c r="B178" s="64"/>
      <c r="C178" s="64"/>
      <c r="D178" s="65">
        <f>SUM(D157:D177)</f>
        <v>12</v>
      </c>
      <c r="E178" s="65">
        <f>SUM(E157:E177)</f>
        <v>9</v>
      </c>
      <c r="F178" s="66"/>
      <c r="G178" s="66"/>
      <c r="H178" s="64"/>
      <c r="I178" s="64"/>
      <c r="J178" s="64"/>
      <c r="K178" s="64"/>
    </row>
    <row r="183" spans="1:11">
      <c r="A183" s="261">
        <v>9</v>
      </c>
      <c r="B183" s="262" t="s">
        <v>144</v>
      </c>
      <c r="C183" s="262"/>
      <c r="D183" s="262"/>
      <c r="E183" s="262"/>
      <c r="F183" s="262"/>
      <c r="G183" s="262"/>
      <c r="H183" s="262"/>
    </row>
    <row r="184" spans="1:11">
      <c r="A184" s="261"/>
      <c r="B184" s="262"/>
      <c r="C184" s="262"/>
      <c r="D184" s="262"/>
      <c r="E184" s="262"/>
      <c r="F184" s="262"/>
      <c r="G184" s="262"/>
      <c r="H184" s="262"/>
    </row>
    <row r="185" spans="1:11" ht="18">
      <c r="C185" s="273" t="s">
        <v>145</v>
      </c>
      <c r="D185" s="274"/>
      <c r="E185" s="53" t="s">
        <v>146</v>
      </c>
    </row>
    <row r="186" spans="1:11" ht="18">
      <c r="B186" s="67">
        <v>1</v>
      </c>
      <c r="C186" s="259" t="s">
        <v>425</v>
      </c>
      <c r="D186" s="260"/>
      <c r="E186" s="68" t="s">
        <v>442</v>
      </c>
    </row>
    <row r="187" spans="1:11" ht="18">
      <c r="B187" s="67">
        <v>2</v>
      </c>
      <c r="C187" s="259" t="s">
        <v>432</v>
      </c>
      <c r="D187" s="260"/>
      <c r="E187" s="234" t="s">
        <v>442</v>
      </c>
    </row>
    <row r="188" spans="1:11" ht="18">
      <c r="B188" s="67">
        <v>3</v>
      </c>
      <c r="C188" s="259" t="s">
        <v>439</v>
      </c>
      <c r="D188" s="260"/>
      <c r="E188" s="68" t="s">
        <v>444</v>
      </c>
    </row>
    <row r="189" spans="1:11" ht="18">
      <c r="B189" s="67">
        <v>4</v>
      </c>
      <c r="C189" s="259" t="s">
        <v>440</v>
      </c>
      <c r="D189" s="260"/>
      <c r="E189" s="234">
        <v>44873</v>
      </c>
    </row>
    <row r="190" spans="1:11" ht="18">
      <c r="B190" s="67">
        <v>5</v>
      </c>
      <c r="C190" s="259" t="s">
        <v>441</v>
      </c>
      <c r="D190" s="260"/>
      <c r="E190" s="68" t="s">
        <v>442</v>
      </c>
    </row>
    <row r="191" spans="1:11" ht="18">
      <c r="B191" s="67">
        <v>6</v>
      </c>
      <c r="C191" s="259" t="s">
        <v>429</v>
      </c>
      <c r="D191" s="260"/>
      <c r="E191" s="68" t="s">
        <v>442</v>
      </c>
    </row>
    <row r="192" spans="1:11" ht="18">
      <c r="B192" s="67">
        <v>7</v>
      </c>
      <c r="C192" s="259" t="s">
        <v>431</v>
      </c>
      <c r="D192" s="260"/>
      <c r="E192" s="234">
        <v>45343</v>
      </c>
    </row>
    <row r="193" spans="1:8" ht="18">
      <c r="B193" s="67">
        <v>8</v>
      </c>
      <c r="C193" s="259" t="s">
        <v>436</v>
      </c>
      <c r="D193" s="260"/>
      <c r="E193" s="234">
        <v>45287</v>
      </c>
    </row>
    <row r="194" spans="1:8" ht="18">
      <c r="B194" s="67">
        <v>9</v>
      </c>
      <c r="C194" s="259" t="s">
        <v>435</v>
      </c>
      <c r="D194" s="260"/>
      <c r="E194" s="234">
        <v>45372</v>
      </c>
    </row>
    <row r="195" spans="1:8" ht="18">
      <c r="B195" s="67">
        <v>10</v>
      </c>
      <c r="C195" s="259" t="s">
        <v>430</v>
      </c>
      <c r="D195" s="260"/>
      <c r="E195" s="234">
        <v>45238</v>
      </c>
    </row>
    <row r="196" spans="1:8" ht="18">
      <c r="B196" s="67">
        <v>11</v>
      </c>
      <c r="C196" s="269" t="s">
        <v>433</v>
      </c>
      <c r="D196" s="260"/>
      <c r="E196" s="68" t="s">
        <v>443</v>
      </c>
    </row>
    <row r="197" spans="1:8" ht="18">
      <c r="B197" s="67">
        <v>12</v>
      </c>
      <c r="C197" s="259" t="s">
        <v>434</v>
      </c>
      <c r="D197" s="260"/>
      <c r="E197" s="234">
        <v>45385</v>
      </c>
    </row>
    <row r="198" spans="1:8" ht="18">
      <c r="B198" s="67">
        <v>13</v>
      </c>
      <c r="C198" s="259"/>
      <c r="D198" s="260"/>
      <c r="E198" s="68"/>
    </row>
    <row r="199" spans="1:8" ht="18">
      <c r="B199" s="67">
        <v>14</v>
      </c>
      <c r="C199" s="259"/>
      <c r="D199" s="260"/>
      <c r="E199" s="68"/>
    </row>
    <row r="200" spans="1:8" ht="18">
      <c r="B200" s="67">
        <v>15</v>
      </c>
      <c r="C200" s="259"/>
      <c r="D200" s="260"/>
      <c r="E200" s="68"/>
    </row>
    <row r="201" spans="1:8" ht="18">
      <c r="B201" s="67">
        <v>16</v>
      </c>
      <c r="C201" s="259"/>
      <c r="D201" s="260"/>
      <c r="E201" s="68"/>
    </row>
    <row r="202" spans="1:8" ht="18">
      <c r="B202" s="67">
        <v>17</v>
      </c>
      <c r="C202" s="259"/>
      <c r="D202" s="260"/>
      <c r="E202" s="68"/>
    </row>
    <row r="203" spans="1:8" ht="18">
      <c r="B203" s="67">
        <v>18</v>
      </c>
      <c r="C203" s="259"/>
      <c r="D203" s="260"/>
      <c r="E203" s="68"/>
    </row>
    <row r="204" spans="1:8" ht="18">
      <c r="B204" s="67">
        <v>19</v>
      </c>
      <c r="C204" s="259"/>
      <c r="D204" s="260"/>
      <c r="E204" s="68"/>
    </row>
    <row r="206" spans="1:8">
      <c r="A206" s="261">
        <v>10</v>
      </c>
      <c r="B206" s="262" t="s">
        <v>147</v>
      </c>
      <c r="C206" s="262"/>
      <c r="D206" s="262"/>
      <c r="E206" s="262"/>
      <c r="F206" s="262"/>
      <c r="G206" s="262"/>
      <c r="H206" s="262"/>
    </row>
    <row r="207" spans="1:8">
      <c r="A207" s="261"/>
      <c r="B207" s="262"/>
      <c r="C207" s="262"/>
      <c r="D207" s="262"/>
      <c r="E207" s="262"/>
      <c r="F207" s="262"/>
      <c r="G207" s="262"/>
      <c r="H207" s="262"/>
    </row>
    <row r="208" spans="1:8">
      <c r="A208" s="263" t="s">
        <v>128</v>
      </c>
      <c r="B208" s="263"/>
      <c r="C208" s="263"/>
      <c r="D208" s="263"/>
      <c r="E208" s="263"/>
    </row>
    <row r="209" spans="1:5">
      <c r="A209" s="263"/>
      <c r="B209" s="263"/>
      <c r="C209" s="263"/>
      <c r="D209" s="263"/>
      <c r="E209" s="263"/>
    </row>
    <row r="210" spans="1:5">
      <c r="A210" s="263"/>
      <c r="B210" s="263"/>
      <c r="C210" s="263"/>
      <c r="D210" s="263"/>
      <c r="E210" s="263"/>
    </row>
    <row r="211" spans="1:5">
      <c r="A211" s="263"/>
      <c r="B211" s="263"/>
      <c r="C211" s="263"/>
      <c r="D211" s="263"/>
      <c r="E211" s="263"/>
    </row>
    <row r="212" spans="1:5">
      <c r="A212" s="263"/>
      <c r="B212" s="263"/>
      <c r="C212" s="263"/>
      <c r="D212" s="263"/>
      <c r="E212" s="263"/>
    </row>
    <row r="213" spans="1:5">
      <c r="A213" s="263"/>
      <c r="B213" s="263"/>
      <c r="C213" s="263"/>
      <c r="D213" s="263"/>
      <c r="E213" s="263"/>
    </row>
    <row r="214" spans="1:5">
      <c r="A214" s="263"/>
      <c r="B214" s="263"/>
      <c r="C214" s="263"/>
      <c r="D214" s="263"/>
      <c r="E214" s="263"/>
    </row>
    <row r="215" spans="1:5">
      <c r="A215" s="263"/>
      <c r="B215" s="263"/>
      <c r="C215" s="263"/>
      <c r="D215" s="263"/>
      <c r="E215" s="263"/>
    </row>
    <row r="216" spans="1:5">
      <c r="A216" s="263"/>
      <c r="B216" s="263"/>
      <c r="C216" s="263"/>
      <c r="D216" s="263"/>
      <c r="E216" s="263"/>
    </row>
    <row r="217" spans="1:5">
      <c r="A217" s="263"/>
      <c r="B217" s="263"/>
      <c r="C217" s="263"/>
      <c r="D217" s="263"/>
      <c r="E217" s="263"/>
    </row>
    <row r="218" spans="1:5">
      <c r="A218" s="263"/>
      <c r="B218" s="263"/>
      <c r="C218" s="263"/>
      <c r="D218" s="263"/>
      <c r="E218" s="263"/>
    </row>
    <row r="219" spans="1:5">
      <c r="A219" s="263"/>
      <c r="B219" s="263"/>
      <c r="C219" s="263"/>
      <c r="D219" s="263"/>
      <c r="E219" s="263"/>
    </row>
    <row r="220" spans="1:5">
      <c r="A220" s="263"/>
      <c r="B220" s="263"/>
      <c r="C220" s="263"/>
      <c r="D220" s="263"/>
      <c r="E220" s="263"/>
    </row>
    <row r="221" spans="1:5">
      <c r="A221" s="263"/>
      <c r="B221" s="263"/>
      <c r="C221" s="263"/>
      <c r="D221" s="263"/>
      <c r="E221" s="263"/>
    </row>
    <row r="222" spans="1:5">
      <c r="A222" s="263"/>
      <c r="B222" s="263"/>
      <c r="C222" s="263"/>
      <c r="D222" s="263"/>
      <c r="E222" s="263"/>
    </row>
    <row r="223" spans="1:5">
      <c r="A223" s="263"/>
      <c r="B223" s="263"/>
      <c r="C223" s="263"/>
      <c r="D223" s="263"/>
      <c r="E223" s="263"/>
    </row>
    <row r="224" spans="1:5">
      <c r="A224" s="263"/>
      <c r="B224" s="263"/>
      <c r="C224" s="263"/>
      <c r="D224" s="263"/>
      <c r="E224" s="263"/>
    </row>
    <row r="225" spans="1:9">
      <c r="A225" s="263"/>
      <c r="B225" s="263"/>
      <c r="C225" s="263"/>
      <c r="D225" s="263"/>
      <c r="E225" s="263"/>
    </row>
    <row r="226" spans="1:9">
      <c r="A226" s="263"/>
      <c r="B226" s="263"/>
      <c r="C226" s="263"/>
      <c r="D226" s="263"/>
      <c r="E226" s="263"/>
    </row>
    <row r="227" spans="1:9">
      <c r="A227" s="263"/>
      <c r="B227" s="263"/>
      <c r="C227" s="263"/>
      <c r="D227" s="263"/>
      <c r="E227" s="263"/>
    </row>
    <row r="230" spans="1:9" ht="15" customHeight="1">
      <c r="A230" s="261">
        <v>11</v>
      </c>
      <c r="B230" s="262" t="s">
        <v>148</v>
      </c>
      <c r="C230" s="262"/>
      <c r="D230" s="262"/>
      <c r="E230" s="262"/>
      <c r="F230" s="262"/>
      <c r="G230" s="262"/>
      <c r="H230" s="262"/>
    </row>
    <row r="231" spans="1:9" ht="15" customHeight="1">
      <c r="A231" s="261"/>
      <c r="B231" s="262"/>
      <c r="C231" s="262"/>
      <c r="D231" s="262"/>
      <c r="E231" s="262"/>
      <c r="F231" s="262"/>
      <c r="G231" s="262"/>
      <c r="H231" s="262"/>
    </row>
    <row r="232" spans="1:9" ht="25.5">
      <c r="B232" s="264" t="s">
        <v>149</v>
      </c>
      <c r="C232" s="264"/>
      <c r="D232" s="265" t="s">
        <v>150</v>
      </c>
      <c r="E232" s="265"/>
      <c r="F232" s="265"/>
      <c r="G232" s="265"/>
      <c r="H232" s="265"/>
      <c r="I232" s="69" t="s">
        <v>151</v>
      </c>
    </row>
    <row r="233" spans="1:9" ht="26.25" thickBot="1">
      <c r="B233" s="70"/>
    </row>
    <row r="234" spans="1:9" ht="19.899999999999999" customHeight="1" thickBot="1">
      <c r="C234" s="71" t="s">
        <v>152</v>
      </c>
      <c r="D234" s="266" t="s">
        <v>153</v>
      </c>
      <c r="E234" s="267"/>
      <c r="F234" s="268"/>
      <c r="G234" s="71" t="s">
        <v>154</v>
      </c>
    </row>
    <row r="235" spans="1:9" ht="58.15" customHeight="1" thickBot="1">
      <c r="C235" s="72">
        <v>1</v>
      </c>
      <c r="D235" s="256" t="s">
        <v>155</v>
      </c>
      <c r="E235" s="257"/>
      <c r="F235" s="258"/>
      <c r="G235" s="72"/>
    </row>
    <row r="236" spans="1:9" ht="19.149999999999999" customHeight="1" thickBot="1">
      <c r="C236" s="72">
        <v>2</v>
      </c>
      <c r="D236" s="256" t="s">
        <v>156</v>
      </c>
      <c r="E236" s="257"/>
      <c r="F236" s="258"/>
      <c r="G236" s="72"/>
    </row>
    <row r="237" spans="1:9" ht="19.149999999999999" customHeight="1" thickBot="1">
      <c r="C237" s="72">
        <v>3</v>
      </c>
      <c r="D237" s="256" t="s">
        <v>157</v>
      </c>
      <c r="E237" s="257"/>
      <c r="F237" s="258"/>
      <c r="G237" s="72"/>
    </row>
    <row r="238" spans="1:9" ht="19.149999999999999" customHeight="1" thickBot="1">
      <c r="C238" s="72">
        <v>4</v>
      </c>
      <c r="D238" s="256" t="s">
        <v>158</v>
      </c>
      <c r="E238" s="257"/>
      <c r="F238" s="258"/>
      <c r="G238" s="72"/>
    </row>
    <row r="239" spans="1:9" ht="19.149999999999999" customHeight="1" thickBot="1">
      <c r="C239" s="72">
        <v>5</v>
      </c>
      <c r="D239" s="256" t="s">
        <v>159</v>
      </c>
      <c r="E239" s="257"/>
      <c r="F239" s="258"/>
      <c r="G239" s="72"/>
    </row>
    <row r="240" spans="1:9" ht="19.149999999999999" customHeight="1" thickBot="1">
      <c r="C240" s="72">
        <v>6</v>
      </c>
      <c r="D240" s="256" t="s">
        <v>160</v>
      </c>
      <c r="E240" s="257"/>
      <c r="F240" s="258"/>
      <c r="G240" s="72"/>
    </row>
    <row r="241" spans="3:7" ht="19.149999999999999" customHeight="1" thickBot="1">
      <c r="C241" s="72">
        <v>7</v>
      </c>
      <c r="D241" s="256" t="s">
        <v>131</v>
      </c>
      <c r="E241" s="257"/>
      <c r="F241" s="258"/>
      <c r="G241" s="72"/>
    </row>
    <row r="242" spans="3:7" ht="19.149999999999999" customHeight="1" thickBot="1">
      <c r="C242" s="72">
        <v>8</v>
      </c>
      <c r="D242" s="256" t="s">
        <v>161</v>
      </c>
      <c r="E242" s="257"/>
      <c r="F242" s="258"/>
      <c r="G242" s="72"/>
    </row>
    <row r="243" spans="3:7" ht="19.149999999999999" customHeight="1" thickBot="1">
      <c r="C243" s="72">
        <v>9</v>
      </c>
      <c r="D243" s="256" t="s">
        <v>162</v>
      </c>
      <c r="E243" s="257"/>
      <c r="F243" s="258"/>
      <c r="G243" s="72"/>
    </row>
    <row r="244" spans="3:7" ht="19.149999999999999" customHeight="1" thickBot="1">
      <c r="C244" s="72">
        <v>10</v>
      </c>
      <c r="D244" s="256" t="s">
        <v>163</v>
      </c>
      <c r="E244" s="257"/>
      <c r="F244" s="258"/>
      <c r="G244" s="72"/>
    </row>
    <row r="246" spans="3:7" ht="18.75">
      <c r="E246" s="73" t="s">
        <v>164</v>
      </c>
    </row>
    <row r="247" spans="3:7" ht="18.75">
      <c r="E247" s="73" t="s">
        <v>165</v>
      </c>
    </row>
    <row r="248" spans="3:7" ht="18.75">
      <c r="E248" s="73" t="s">
        <v>166</v>
      </c>
    </row>
  </sheetData>
  <mergeCells count="83">
    <mergeCell ref="B13:H13"/>
    <mergeCell ref="A1:M1"/>
    <mergeCell ref="N1:O1"/>
    <mergeCell ref="A4:A5"/>
    <mergeCell ref="B4:H5"/>
    <mergeCell ref="B6:H6"/>
    <mergeCell ref="B7:H7"/>
    <mergeCell ref="B8:H8"/>
    <mergeCell ref="B9:H9"/>
    <mergeCell ref="B10:H10"/>
    <mergeCell ref="B11:H11"/>
    <mergeCell ref="B12:H12"/>
    <mergeCell ref="B14:H14"/>
    <mergeCell ref="A16:A17"/>
    <mergeCell ref="B16:H17"/>
    <mergeCell ref="A55:A56"/>
    <mergeCell ref="B55:M56"/>
    <mergeCell ref="H58:H59"/>
    <mergeCell ref="I58:I59"/>
    <mergeCell ref="J58:J59"/>
    <mergeCell ref="L58:O58"/>
    <mergeCell ref="A80:A81"/>
    <mergeCell ref="B80:H81"/>
    <mergeCell ref="B58:B59"/>
    <mergeCell ref="D58:D59"/>
    <mergeCell ref="E58:E59"/>
    <mergeCell ref="F58:F59"/>
    <mergeCell ref="G58:G59"/>
    <mergeCell ref="B82:J97"/>
    <mergeCell ref="A98:A99"/>
    <mergeCell ref="B98:H99"/>
    <mergeCell ref="B100:J115"/>
    <mergeCell ref="A116:A117"/>
    <mergeCell ref="B116:H117"/>
    <mergeCell ref="B118:J133"/>
    <mergeCell ref="A134:A135"/>
    <mergeCell ref="B134:H135"/>
    <mergeCell ref="B136:J151"/>
    <mergeCell ref="A152:A153"/>
    <mergeCell ref="B152:H153"/>
    <mergeCell ref="C191:D191"/>
    <mergeCell ref="B154:E155"/>
    <mergeCell ref="F154:G155"/>
    <mergeCell ref="H154:K155"/>
    <mergeCell ref="A183:A184"/>
    <mergeCell ref="B183:H184"/>
    <mergeCell ref="C185:D185"/>
    <mergeCell ref="C186:D186"/>
    <mergeCell ref="C187:D187"/>
    <mergeCell ref="C188:D188"/>
    <mergeCell ref="C189:D189"/>
    <mergeCell ref="C190:D190"/>
    <mergeCell ref="C203:D203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D237:F237"/>
    <mergeCell ref="C204:D204"/>
    <mergeCell ref="A206:A207"/>
    <mergeCell ref="B206:H207"/>
    <mergeCell ref="A208:E227"/>
    <mergeCell ref="A230:A231"/>
    <mergeCell ref="B230:H231"/>
    <mergeCell ref="B232:C232"/>
    <mergeCell ref="D232:H232"/>
    <mergeCell ref="D234:F234"/>
    <mergeCell ref="D235:F235"/>
    <mergeCell ref="D236:F236"/>
    <mergeCell ref="D244:F244"/>
    <mergeCell ref="D238:F238"/>
    <mergeCell ref="D239:F239"/>
    <mergeCell ref="D240:F240"/>
    <mergeCell ref="D241:F241"/>
    <mergeCell ref="D242:F242"/>
    <mergeCell ref="D243:F243"/>
  </mergeCells>
  <pageMargins left="0.7" right="0.7" top="0.75" bottom="0.75" header="0.3" footer="0.3"/>
  <pageSetup orientation="portrait" horizontalDpi="4294967292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Q128"/>
  <sheetViews>
    <sheetView rightToLeft="1" zoomScale="84" zoomScaleNormal="100" workbookViewId="0">
      <selection activeCell="P8" sqref="P8"/>
    </sheetView>
  </sheetViews>
  <sheetFormatPr defaultColWidth="10.75" defaultRowHeight="14.25"/>
  <sheetData>
    <row r="1" spans="1:13" ht="15" customHeight="1">
      <c r="A1" s="293" t="s">
        <v>167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</row>
    <row r="2" spans="1:13" ht="15" customHeight="1">
      <c r="A2" s="293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</row>
    <row r="3" spans="1:13">
      <c r="A3" s="293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</row>
    <row r="4" spans="1:13">
      <c r="A4" s="293"/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</row>
    <row r="5" spans="1:13">
      <c r="A5" s="293"/>
      <c r="B5" s="293"/>
      <c r="C5" s="293"/>
      <c r="D5" s="293"/>
      <c r="E5" s="293"/>
      <c r="F5" s="293"/>
      <c r="G5" s="293"/>
      <c r="H5" s="293"/>
      <c r="I5" s="293"/>
      <c r="J5" s="293"/>
      <c r="K5" s="293"/>
      <c r="L5" s="293"/>
      <c r="M5" s="293"/>
    </row>
    <row r="7" spans="1:13" ht="15" customHeight="1">
      <c r="A7" s="294" t="s">
        <v>1</v>
      </c>
      <c r="B7" s="294"/>
    </row>
    <row r="8" spans="1:13" ht="15" customHeight="1">
      <c r="A8" s="294"/>
      <c r="B8" s="294"/>
    </row>
    <row r="9" spans="1:13" ht="18">
      <c r="B9" s="1" t="s">
        <v>2</v>
      </c>
      <c r="C9" s="1"/>
      <c r="D9" s="2"/>
      <c r="E9" s="2"/>
      <c r="F9" s="2"/>
      <c r="G9" s="2"/>
      <c r="H9" s="2"/>
      <c r="I9" s="2"/>
    </row>
    <row r="10" spans="1:13" ht="18">
      <c r="B10" s="2"/>
      <c r="C10" s="224" t="s">
        <v>397</v>
      </c>
      <c r="D10" s="223"/>
      <c r="E10" s="223"/>
      <c r="F10" s="223"/>
      <c r="G10" s="223"/>
      <c r="H10" s="223"/>
      <c r="I10" s="223"/>
    </row>
    <row r="11" spans="1:13" ht="18">
      <c r="B11" s="1" t="s">
        <v>3</v>
      </c>
      <c r="C11" s="1"/>
      <c r="D11" s="2"/>
      <c r="E11" s="2"/>
      <c r="F11" s="2"/>
      <c r="G11" s="2"/>
      <c r="H11" s="2"/>
      <c r="I11" s="2"/>
    </row>
    <row r="12" spans="1:13" ht="18">
      <c r="B12" s="2"/>
      <c r="C12" s="3" t="s">
        <v>398</v>
      </c>
      <c r="D12" s="2"/>
      <c r="E12" s="2"/>
      <c r="F12" s="2"/>
      <c r="G12" s="2"/>
      <c r="H12" s="2"/>
      <c r="I12" s="2"/>
    </row>
    <row r="13" spans="1:13" ht="18">
      <c r="B13" s="1" t="s">
        <v>4</v>
      </c>
      <c r="C13" s="1"/>
      <c r="D13" s="2"/>
      <c r="E13" s="2"/>
      <c r="F13" s="2"/>
      <c r="G13" s="2"/>
      <c r="H13" s="2"/>
      <c r="I13" s="2"/>
    </row>
    <row r="14" spans="1:13" ht="18">
      <c r="B14" s="2"/>
      <c r="C14" s="3" t="s">
        <v>399</v>
      </c>
      <c r="D14" s="2"/>
      <c r="E14" s="2"/>
      <c r="F14" s="2"/>
      <c r="G14" s="2"/>
      <c r="H14" s="2"/>
      <c r="I14" s="2"/>
    </row>
    <row r="15" spans="1:13" ht="18">
      <c r="B15" s="1" t="s">
        <v>5</v>
      </c>
      <c r="C15" s="1"/>
      <c r="D15" s="2"/>
      <c r="E15" s="2"/>
      <c r="F15" s="2"/>
      <c r="G15" s="2"/>
      <c r="H15" s="2"/>
      <c r="I15" s="2"/>
    </row>
    <row r="16" spans="1:13" ht="18">
      <c r="B16" s="2"/>
      <c r="C16" s="3" t="s">
        <v>400</v>
      </c>
      <c r="D16" s="2"/>
      <c r="E16" s="2"/>
      <c r="F16" s="2"/>
      <c r="G16" s="2"/>
      <c r="H16" s="2"/>
      <c r="I16" s="2"/>
    </row>
    <row r="17" spans="1:9" ht="18">
      <c r="B17" s="1" t="s">
        <v>6</v>
      </c>
      <c r="C17" s="1"/>
      <c r="D17" s="2"/>
      <c r="E17" s="2"/>
      <c r="F17" s="2"/>
      <c r="G17" s="2"/>
      <c r="H17" s="2"/>
      <c r="I17" s="2"/>
    </row>
    <row r="18" spans="1:9" ht="18">
      <c r="B18" s="2"/>
      <c r="C18" s="3" t="s">
        <v>401</v>
      </c>
      <c r="D18" s="2"/>
      <c r="E18" s="2"/>
      <c r="F18" s="2"/>
      <c r="G18" s="2"/>
      <c r="H18" s="2"/>
      <c r="I18" s="2"/>
    </row>
    <row r="20" spans="1:9">
      <c r="A20" s="261">
        <v>1</v>
      </c>
      <c r="B20" s="290" t="s">
        <v>168</v>
      </c>
      <c r="C20" s="290"/>
      <c r="D20" s="290"/>
      <c r="E20" s="290"/>
      <c r="F20" s="290"/>
      <c r="G20" s="290"/>
      <c r="H20" s="290"/>
    </row>
    <row r="21" spans="1:9">
      <c r="A21" s="261"/>
      <c r="B21" s="290"/>
      <c r="C21" s="290"/>
      <c r="D21" s="290"/>
      <c r="E21" s="290"/>
      <c r="F21" s="290"/>
      <c r="G21" s="290"/>
      <c r="H21" s="290"/>
    </row>
    <row r="23" spans="1:9">
      <c r="A23" s="295" t="s">
        <v>169</v>
      </c>
      <c r="B23" s="295"/>
      <c r="C23" s="295"/>
      <c r="D23" s="295"/>
    </row>
    <row r="24" spans="1:9">
      <c r="A24" s="295"/>
      <c r="B24" s="295"/>
      <c r="C24" s="295"/>
      <c r="D24" s="295"/>
    </row>
    <row r="49" spans="1:8" ht="20.25">
      <c r="B49" s="74" t="s">
        <v>385</v>
      </c>
    </row>
    <row r="50" spans="1:8" ht="20.25">
      <c r="B50" s="74"/>
    </row>
    <row r="51" spans="1:8" ht="20.25">
      <c r="B51" s="74"/>
      <c r="C51" s="75" t="s">
        <v>170</v>
      </c>
    </row>
    <row r="52" spans="1:8" ht="20.25">
      <c r="B52" s="74"/>
    </row>
    <row r="53" spans="1:8" ht="20.25">
      <c r="B53" s="74"/>
      <c r="C53" s="74" t="s">
        <v>171</v>
      </c>
    </row>
    <row r="54" spans="1:8" ht="58.9" customHeight="1">
      <c r="B54" s="74"/>
      <c r="C54" s="291" t="s">
        <v>172</v>
      </c>
      <c r="D54" s="291"/>
      <c r="E54" s="291"/>
      <c r="F54" s="291"/>
      <c r="G54" s="291"/>
      <c r="H54" s="291"/>
    </row>
    <row r="55" spans="1:8" ht="20.25">
      <c r="B55" s="74"/>
      <c r="D55" s="76"/>
    </row>
    <row r="56" spans="1:8" ht="20.25">
      <c r="B56" s="74"/>
    </row>
    <row r="57" spans="1:8" ht="20.25">
      <c r="B57" s="74"/>
    </row>
    <row r="58" spans="1:8" ht="15" customHeight="1">
      <c r="A58" s="261">
        <v>2</v>
      </c>
      <c r="B58" s="290" t="s">
        <v>173</v>
      </c>
      <c r="C58" s="290"/>
      <c r="D58" s="290"/>
      <c r="E58" s="290"/>
      <c r="F58" s="290"/>
      <c r="G58" s="290"/>
      <c r="H58" s="290"/>
    </row>
    <row r="59" spans="1:8" ht="15" customHeight="1">
      <c r="A59" s="261"/>
      <c r="B59" s="290"/>
      <c r="C59" s="290"/>
      <c r="D59" s="290"/>
      <c r="E59" s="290"/>
      <c r="F59" s="290"/>
      <c r="G59" s="290"/>
      <c r="H59" s="290"/>
    </row>
    <row r="61" spans="1:8" ht="26.25">
      <c r="B61" s="77" t="s">
        <v>386</v>
      </c>
    </row>
    <row r="74" spans="3:8" ht="18">
      <c r="C74" s="32" t="s">
        <v>174</v>
      </c>
    </row>
    <row r="75" spans="3:8" ht="18">
      <c r="C75" s="33" t="s">
        <v>175</v>
      </c>
    </row>
    <row r="76" spans="3:8" ht="18">
      <c r="C76" s="33" t="s">
        <v>176</v>
      </c>
    </row>
    <row r="78" spans="3:8" ht="28.15" customHeight="1">
      <c r="C78" s="291" t="s">
        <v>177</v>
      </c>
      <c r="D78" s="291"/>
      <c r="E78" s="291"/>
      <c r="F78" s="291"/>
      <c r="G78" s="291"/>
      <c r="H78" s="291"/>
    </row>
    <row r="79" spans="3:8" ht="28.15" customHeight="1">
      <c r="C79" s="291"/>
      <c r="D79" s="291"/>
      <c r="E79" s="291"/>
      <c r="F79" s="291"/>
      <c r="G79" s="291"/>
      <c r="H79" s="291"/>
    </row>
    <row r="84" spans="1:17">
      <c r="A84" s="261">
        <v>3</v>
      </c>
      <c r="B84" s="290" t="s">
        <v>178</v>
      </c>
      <c r="C84" s="290"/>
      <c r="D84" s="290"/>
      <c r="E84" s="290"/>
      <c r="F84" s="290"/>
      <c r="G84" s="290"/>
      <c r="H84" s="290"/>
    </row>
    <row r="85" spans="1:17">
      <c r="A85" s="261"/>
      <c r="B85" s="290"/>
      <c r="C85" s="290"/>
      <c r="D85" s="290"/>
      <c r="E85" s="290"/>
      <c r="F85" s="290"/>
      <c r="G85" s="290"/>
      <c r="H85" s="290"/>
    </row>
    <row r="87" spans="1:17" ht="20.25">
      <c r="C87" s="78" t="s">
        <v>179</v>
      </c>
      <c r="D87" s="79"/>
      <c r="E87" s="79"/>
      <c r="F87" s="79"/>
      <c r="G87" s="79"/>
      <c r="H87" s="79"/>
      <c r="I87" s="79"/>
    </row>
    <row r="88" spans="1:17" ht="20.25">
      <c r="C88" s="79"/>
      <c r="D88" s="79"/>
      <c r="E88" s="79"/>
      <c r="F88" s="79"/>
      <c r="G88" s="79"/>
      <c r="H88" s="79"/>
      <c r="I88" s="79"/>
    </row>
    <row r="89" spans="1:17" ht="20.25">
      <c r="C89" s="78" t="s">
        <v>180</v>
      </c>
      <c r="D89" s="79"/>
      <c r="E89" s="79"/>
      <c r="F89" s="79"/>
      <c r="G89" s="79"/>
      <c r="H89" s="79"/>
      <c r="I89" s="79"/>
    </row>
    <row r="90" spans="1:17" ht="20.25">
      <c r="C90" s="79"/>
      <c r="D90" s="79"/>
      <c r="E90" s="79"/>
      <c r="F90" s="79"/>
      <c r="G90" s="79"/>
      <c r="H90" s="79"/>
      <c r="I90" s="79"/>
    </row>
    <row r="91" spans="1:17" ht="23.25">
      <c r="A91" s="292" t="s">
        <v>181</v>
      </c>
      <c r="B91" s="292"/>
      <c r="C91" s="80" t="s">
        <v>387</v>
      </c>
      <c r="D91" s="79"/>
      <c r="E91" s="79"/>
      <c r="F91" s="79"/>
      <c r="G91" s="79"/>
      <c r="H91" s="79"/>
      <c r="I91" s="79"/>
    </row>
    <row r="92" spans="1:17" ht="20.25">
      <c r="C92" s="79"/>
      <c r="D92" s="79"/>
      <c r="E92" s="79"/>
      <c r="F92" s="79"/>
      <c r="G92" s="79"/>
      <c r="H92" s="79"/>
      <c r="I92" s="79"/>
    </row>
    <row r="93" spans="1:17" ht="20.25">
      <c r="C93" s="80" t="s">
        <v>182</v>
      </c>
      <c r="D93" s="79"/>
      <c r="E93" s="79"/>
      <c r="F93" s="79"/>
      <c r="G93" s="79"/>
      <c r="H93" s="79"/>
      <c r="I93" s="79"/>
    </row>
    <row r="94" spans="1:17" ht="20.25">
      <c r="C94" s="79"/>
      <c r="D94" s="79"/>
      <c r="E94" s="79"/>
      <c r="F94" s="79"/>
      <c r="G94" s="79"/>
      <c r="H94" s="79"/>
      <c r="I94" s="79"/>
    </row>
    <row r="95" spans="1:17" ht="20.25">
      <c r="C95" s="80" t="s">
        <v>183</v>
      </c>
      <c r="D95" s="79"/>
      <c r="E95" s="79"/>
      <c r="F95" s="79"/>
      <c r="G95" s="79"/>
      <c r="H95" s="79"/>
      <c r="I95" s="79"/>
    </row>
    <row r="96" spans="1:17" ht="20.25">
      <c r="C96" s="81" t="s">
        <v>184</v>
      </c>
      <c r="D96" s="82"/>
      <c r="E96" s="82"/>
      <c r="F96" s="82"/>
      <c r="G96" s="82"/>
      <c r="H96" s="82"/>
      <c r="I96" s="82"/>
      <c r="J96" s="83"/>
      <c r="K96" s="83"/>
      <c r="L96" s="83"/>
      <c r="M96" s="83"/>
      <c r="N96" s="83"/>
      <c r="O96" s="83"/>
      <c r="P96" s="83"/>
      <c r="Q96" s="83"/>
    </row>
    <row r="97" spans="1:9" ht="20.25">
      <c r="C97" s="79"/>
      <c r="D97" s="79"/>
      <c r="E97" s="79"/>
      <c r="F97" s="79"/>
      <c r="G97" s="79"/>
      <c r="H97" s="79"/>
      <c r="I97" s="79"/>
    </row>
    <row r="98" spans="1:9" ht="20.25">
      <c r="C98" s="80" t="s">
        <v>185</v>
      </c>
    </row>
    <row r="100" spans="1:9" ht="20.25">
      <c r="C100" s="80" t="s">
        <v>186</v>
      </c>
    </row>
    <row r="102" spans="1:9">
      <c r="A102" s="261">
        <v>4</v>
      </c>
      <c r="B102" s="290" t="s">
        <v>187</v>
      </c>
      <c r="C102" s="290"/>
      <c r="D102" s="290"/>
      <c r="E102" s="290"/>
      <c r="F102" s="290"/>
      <c r="G102" s="290"/>
      <c r="H102" s="290"/>
    </row>
    <row r="103" spans="1:9">
      <c r="A103" s="261"/>
      <c r="B103" s="290"/>
      <c r="C103" s="290"/>
      <c r="D103" s="290"/>
      <c r="E103" s="290"/>
      <c r="F103" s="290"/>
      <c r="G103" s="290"/>
      <c r="H103" s="290"/>
    </row>
    <row r="105" spans="1:9" ht="20.25">
      <c r="B105" s="78" t="s">
        <v>188</v>
      </c>
    </row>
    <row r="107" spans="1:9" ht="20.25">
      <c r="C107" s="84">
        <v>1</v>
      </c>
      <c r="D107" s="78" t="s">
        <v>189</v>
      </c>
    </row>
    <row r="108" spans="1:9" ht="15.75">
      <c r="C108" s="84"/>
    </row>
    <row r="109" spans="1:9" ht="20.25">
      <c r="C109" s="84">
        <v>2</v>
      </c>
      <c r="D109" s="78" t="s">
        <v>190</v>
      </c>
    </row>
    <row r="110" spans="1:9" ht="15.75">
      <c r="C110" s="84"/>
    </row>
    <row r="111" spans="1:9" ht="20.25">
      <c r="C111" s="84">
        <v>3</v>
      </c>
      <c r="D111" s="78" t="s">
        <v>191</v>
      </c>
    </row>
    <row r="113" spans="1:8">
      <c r="A113" s="261">
        <v>5</v>
      </c>
      <c r="B113" s="290" t="s">
        <v>192</v>
      </c>
      <c r="C113" s="290"/>
      <c r="D113" s="290"/>
      <c r="E113" s="290"/>
      <c r="F113" s="290"/>
      <c r="G113" s="290"/>
      <c r="H113" s="290"/>
    </row>
    <row r="114" spans="1:8">
      <c r="A114" s="261"/>
      <c r="B114" s="290"/>
      <c r="C114" s="290"/>
      <c r="D114" s="290"/>
      <c r="E114" s="290"/>
      <c r="F114" s="290"/>
      <c r="G114" s="290"/>
      <c r="H114" s="290"/>
    </row>
    <row r="116" spans="1:8" ht="20.25">
      <c r="B116" s="85" t="s">
        <v>193</v>
      </c>
    </row>
    <row r="118" spans="1:8" ht="20.25">
      <c r="C118" s="84">
        <v>1</v>
      </c>
      <c r="D118" s="86" t="s">
        <v>194</v>
      </c>
    </row>
    <row r="119" spans="1:8" ht="15.75">
      <c r="C119" s="84"/>
    </row>
    <row r="120" spans="1:8" ht="20.25">
      <c r="C120" s="84">
        <v>2</v>
      </c>
      <c r="D120" s="86" t="s">
        <v>195</v>
      </c>
    </row>
    <row r="121" spans="1:8" ht="15.75">
      <c r="C121" s="84"/>
    </row>
    <row r="122" spans="1:8" ht="20.25">
      <c r="C122" s="84">
        <v>3</v>
      </c>
      <c r="D122" s="86" t="s">
        <v>196</v>
      </c>
    </row>
    <row r="124" spans="1:8" ht="20.25">
      <c r="C124" s="84">
        <v>4</v>
      </c>
      <c r="D124" s="86" t="s">
        <v>197</v>
      </c>
    </row>
    <row r="126" spans="1:8" ht="20.25">
      <c r="C126" s="84">
        <v>5</v>
      </c>
      <c r="D126" s="86" t="s">
        <v>198</v>
      </c>
    </row>
    <row r="128" spans="1:8" ht="20.25">
      <c r="C128" s="84">
        <v>6</v>
      </c>
      <c r="D128" s="86" t="s">
        <v>199</v>
      </c>
    </row>
  </sheetData>
  <mergeCells count="16">
    <mergeCell ref="C54:H54"/>
    <mergeCell ref="A1:M5"/>
    <mergeCell ref="A7:B8"/>
    <mergeCell ref="A20:A21"/>
    <mergeCell ref="B20:H21"/>
    <mergeCell ref="A23:D24"/>
    <mergeCell ref="A102:A103"/>
    <mergeCell ref="B102:H103"/>
    <mergeCell ref="A113:A114"/>
    <mergeCell ref="B113:H114"/>
    <mergeCell ref="A58:A59"/>
    <mergeCell ref="B58:H59"/>
    <mergeCell ref="C78:H79"/>
    <mergeCell ref="A84:A85"/>
    <mergeCell ref="B84:H85"/>
    <mergeCell ref="A91:B9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Q228"/>
  <sheetViews>
    <sheetView rightToLeft="1" zoomScaleNormal="100" workbookViewId="0">
      <selection activeCell="B91" sqref="B91:J106"/>
    </sheetView>
  </sheetViews>
  <sheetFormatPr defaultColWidth="8.75" defaultRowHeight="14.25"/>
  <cols>
    <col min="1" max="1" width="7" customWidth="1"/>
    <col min="2" max="2" width="14.625" customWidth="1"/>
    <col min="3" max="3" width="13.125" customWidth="1"/>
    <col min="4" max="4" width="13.5" customWidth="1"/>
    <col min="5" max="5" width="11.5" customWidth="1"/>
    <col min="6" max="6" width="8.625" customWidth="1"/>
    <col min="7" max="7" width="9.5" customWidth="1"/>
    <col min="8" max="8" width="12.625" customWidth="1"/>
    <col min="9" max="9" width="11.5" customWidth="1"/>
    <col min="10" max="10" width="8.5" customWidth="1"/>
    <col min="11" max="11" width="9.125" customWidth="1"/>
    <col min="12" max="12" width="12.125" customWidth="1"/>
    <col min="13" max="13" width="11" customWidth="1"/>
    <col min="14" max="14" width="14.625" customWidth="1"/>
    <col min="15" max="15" width="26.75" customWidth="1"/>
  </cols>
  <sheetData>
    <row r="1" spans="1:17" ht="44.25">
      <c r="A1" s="315" t="s">
        <v>200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87" t="s">
        <v>201</v>
      </c>
      <c r="O1" s="88">
        <f>B18</f>
        <v>45400</v>
      </c>
    </row>
    <row r="2" spans="1:17" ht="15" customHeight="1">
      <c r="A2" s="261">
        <v>1</v>
      </c>
      <c r="B2" s="262" t="s">
        <v>99</v>
      </c>
      <c r="C2" s="262"/>
      <c r="D2" s="262"/>
      <c r="E2" s="262"/>
      <c r="F2" s="262"/>
      <c r="G2" s="262"/>
      <c r="H2" s="262"/>
    </row>
    <row r="3" spans="1:17" ht="15" customHeight="1">
      <c r="A3" s="261"/>
      <c r="B3" s="262"/>
      <c r="C3" s="262"/>
      <c r="D3" s="262"/>
      <c r="E3" s="262"/>
      <c r="F3" s="262"/>
      <c r="G3" s="262"/>
      <c r="H3" s="262"/>
    </row>
    <row r="4" spans="1:17" ht="19.899999999999999" customHeight="1">
      <c r="B4" s="288" t="s">
        <v>416</v>
      </c>
      <c r="C4" s="288"/>
      <c r="D4" s="288"/>
      <c r="E4" s="288"/>
      <c r="F4" s="288"/>
      <c r="G4" s="288"/>
      <c r="H4" s="288"/>
    </row>
    <row r="5" spans="1:17" ht="19.899999999999999" customHeight="1">
      <c r="B5" s="283" t="s">
        <v>417</v>
      </c>
      <c r="C5" s="283"/>
      <c r="D5" s="283"/>
      <c r="E5" s="283"/>
      <c r="F5" s="283"/>
      <c r="G5" s="283"/>
      <c r="H5" s="283"/>
    </row>
    <row r="6" spans="1:17" ht="19.899999999999999" customHeight="1">
      <c r="B6" s="289" t="s">
        <v>418</v>
      </c>
      <c r="C6" s="289"/>
      <c r="D6" s="289"/>
      <c r="E6" s="289"/>
      <c r="F6" s="289"/>
      <c r="G6" s="289"/>
      <c r="H6" s="289"/>
    </row>
    <row r="7" spans="1:17" ht="19.899999999999999" customHeight="1">
      <c r="B7" s="283" t="s">
        <v>419</v>
      </c>
      <c r="C7" s="283"/>
      <c r="D7" s="283"/>
      <c r="E7" s="283"/>
      <c r="F7" s="283"/>
      <c r="G7" s="283"/>
      <c r="H7" s="283"/>
    </row>
    <row r="8" spans="1:17" ht="19.899999999999999" customHeight="1">
      <c r="B8" s="283" t="s">
        <v>420</v>
      </c>
      <c r="C8" s="283"/>
      <c r="D8" s="283"/>
      <c r="E8" s="283"/>
      <c r="F8" s="283"/>
      <c r="G8" s="283"/>
      <c r="H8" s="283"/>
    </row>
    <row r="9" spans="1:17" ht="19.899999999999999" customHeight="1">
      <c r="B9" s="283" t="s">
        <v>445</v>
      </c>
      <c r="C9" s="283"/>
      <c r="D9" s="283"/>
      <c r="E9" s="283"/>
      <c r="F9" s="283"/>
      <c r="G9" s="283"/>
      <c r="H9" s="283"/>
    </row>
    <row r="10" spans="1:17" ht="19.899999999999999" customHeight="1">
      <c r="B10" s="283" t="s">
        <v>422</v>
      </c>
      <c r="C10" s="283"/>
      <c r="D10" s="283"/>
      <c r="E10" s="283"/>
      <c r="F10" s="283"/>
      <c r="G10" s="283"/>
      <c r="H10" s="283"/>
    </row>
    <row r="11" spans="1:17" ht="19.899999999999999" customHeight="1">
      <c r="B11" s="283" t="s">
        <v>446</v>
      </c>
      <c r="C11" s="283"/>
      <c r="D11" s="283"/>
      <c r="E11" s="283"/>
      <c r="F11" s="283"/>
      <c r="G11" s="283"/>
      <c r="H11" s="283"/>
    </row>
    <row r="12" spans="1:17" ht="19.899999999999999" customHeight="1">
      <c r="B12" s="283" t="s">
        <v>447</v>
      </c>
      <c r="C12" s="283"/>
      <c r="D12" s="283"/>
      <c r="E12" s="283"/>
      <c r="F12" s="283"/>
      <c r="G12" s="283"/>
      <c r="H12" s="283"/>
    </row>
    <row r="13" spans="1:17" ht="15" customHeight="1"/>
    <row r="14" spans="1:17" ht="28.9" customHeight="1">
      <c r="A14" s="89">
        <v>2</v>
      </c>
      <c r="B14" s="316" t="s">
        <v>202</v>
      </c>
      <c r="C14" s="316"/>
      <c r="D14" s="316"/>
      <c r="E14" s="316"/>
      <c r="F14" s="316"/>
      <c r="H14" s="317" t="s">
        <v>203</v>
      </c>
      <c r="I14" s="317"/>
      <c r="J14" s="317"/>
      <c r="K14" s="317"/>
      <c r="L14" s="317"/>
      <c r="M14" s="317"/>
      <c r="N14" s="317"/>
      <c r="O14" s="317"/>
      <c r="P14" s="90"/>
    </row>
    <row r="15" spans="1:17" ht="16.149999999999999" customHeight="1">
      <c r="A15" s="91" t="s">
        <v>204</v>
      </c>
      <c r="B15" s="91"/>
      <c r="C15" s="92"/>
      <c r="D15" s="213">
        <v>45396</v>
      </c>
      <c r="E15" s="93">
        <v>12666.9</v>
      </c>
      <c r="F15" s="94"/>
      <c r="G15" s="94"/>
      <c r="H15" s="95" t="s">
        <v>205</v>
      </c>
      <c r="I15" s="95"/>
      <c r="J15" s="95"/>
      <c r="K15" s="95"/>
      <c r="L15" s="96">
        <v>100000</v>
      </c>
      <c r="M15" s="94"/>
      <c r="N15" s="94"/>
      <c r="Q15" s="97" t="s">
        <v>206</v>
      </c>
    </row>
    <row r="16" spans="1:17" ht="15">
      <c r="A16" s="98"/>
      <c r="B16" s="98"/>
      <c r="C16" s="98"/>
      <c r="D16" s="98"/>
      <c r="E16" s="98"/>
      <c r="Q16" s="87" t="s">
        <v>201</v>
      </c>
    </row>
    <row r="17" spans="1:17" ht="56.25">
      <c r="A17" s="99" t="s">
        <v>207</v>
      </c>
      <c r="B17" s="99" t="s">
        <v>208</v>
      </c>
      <c r="C17" s="100" t="s">
        <v>209</v>
      </c>
      <c r="D17" s="101" t="s">
        <v>210</v>
      </c>
      <c r="E17" s="99" t="s">
        <v>211</v>
      </c>
      <c r="H17" s="99" t="s">
        <v>207</v>
      </c>
      <c r="I17" s="99" t="s">
        <v>208</v>
      </c>
      <c r="J17" s="102" t="s">
        <v>212</v>
      </c>
      <c r="K17" s="102" t="s">
        <v>213</v>
      </c>
      <c r="L17" s="103" t="s">
        <v>214</v>
      </c>
      <c r="M17" s="104" t="s">
        <v>215</v>
      </c>
      <c r="N17" s="99" t="s">
        <v>216</v>
      </c>
      <c r="O17" s="105" t="s">
        <v>217</v>
      </c>
    </row>
    <row r="18" spans="1:17" ht="15.75">
      <c r="A18" s="106" t="s">
        <v>218</v>
      </c>
      <c r="B18" s="92">
        <f>D15+4</f>
        <v>45400</v>
      </c>
      <c r="C18" s="107">
        <v>12502.35</v>
      </c>
      <c r="D18" s="218">
        <f>(C18-E15)/E15</f>
        <v>-1.2990550174075684E-2</v>
      </c>
      <c r="E18" s="109">
        <f>1+D18</f>
        <v>0.98700944982592431</v>
      </c>
      <c r="H18" s="106" t="s">
        <v>218</v>
      </c>
      <c r="I18" s="92">
        <f>B18</f>
        <v>45400</v>
      </c>
      <c r="J18" s="235">
        <v>3109.48</v>
      </c>
      <c r="K18" s="235">
        <v>97063.9</v>
      </c>
      <c r="L18" s="111">
        <f>K18+J18</f>
        <v>100173.37999999999</v>
      </c>
      <c r="M18" s="219">
        <f>(L18-L15)/L15</f>
        <v>1.7337999999999011E-3</v>
      </c>
      <c r="N18" s="112">
        <f>1+M18</f>
        <v>1.0017338</v>
      </c>
      <c r="O18" s="220" t="str">
        <f>IF(M18&gt;D18,"غير مطالب بالتعديل في الأسبوع القادم","يتوجب عليك التعديل الأسبوع القادم")</f>
        <v>غير مطالب بالتعديل في الأسبوع القادم</v>
      </c>
      <c r="Q18" s="87" t="s">
        <v>219</v>
      </c>
    </row>
    <row r="19" spans="1:17" ht="15.75">
      <c r="A19" s="106" t="s">
        <v>220</v>
      </c>
      <c r="B19" s="92">
        <f>B18+7</f>
        <v>45407</v>
      </c>
      <c r="C19" s="114"/>
      <c r="D19" s="108"/>
      <c r="E19" s="109"/>
      <c r="H19" s="106" t="s">
        <v>220</v>
      </c>
      <c r="I19" s="92">
        <f t="shared" ref="I19:I21" si="0">B19</f>
        <v>45407</v>
      </c>
      <c r="J19" s="115"/>
      <c r="K19" s="115"/>
      <c r="L19" s="111"/>
      <c r="M19" s="108"/>
      <c r="N19" s="112"/>
      <c r="O19" s="113"/>
    </row>
    <row r="20" spans="1:17" ht="15.75">
      <c r="A20" s="106" t="s">
        <v>221</v>
      </c>
      <c r="B20" s="92">
        <f>B19+7</f>
        <v>45414</v>
      </c>
      <c r="C20" s="114"/>
      <c r="D20" s="108"/>
      <c r="E20" s="109"/>
      <c r="H20" s="106" t="s">
        <v>221</v>
      </c>
      <c r="I20" s="92">
        <f t="shared" si="0"/>
        <v>45414</v>
      </c>
      <c r="J20" s="115"/>
      <c r="K20" s="115"/>
      <c r="L20" s="111"/>
      <c r="M20" s="108"/>
      <c r="N20" s="112"/>
      <c r="O20" s="113"/>
      <c r="Q20" s="87" t="s">
        <v>222</v>
      </c>
    </row>
    <row r="21" spans="1:17" ht="15.75">
      <c r="A21" s="106" t="s">
        <v>223</v>
      </c>
      <c r="B21" s="92">
        <f>B20+7</f>
        <v>45421</v>
      </c>
      <c r="C21" s="114"/>
      <c r="D21" s="108"/>
      <c r="E21" s="109"/>
      <c r="H21" s="106" t="s">
        <v>223</v>
      </c>
      <c r="I21" s="92">
        <f t="shared" si="0"/>
        <v>45421</v>
      </c>
      <c r="J21" s="115"/>
      <c r="K21" s="115"/>
      <c r="L21" s="111"/>
      <c r="M21" s="108"/>
      <c r="N21" s="112"/>
      <c r="O21" s="113"/>
    </row>
    <row r="22" spans="1:17" ht="15.75">
      <c r="A22" s="106"/>
      <c r="B22" s="92"/>
      <c r="C22" s="114"/>
      <c r="D22" s="108"/>
      <c r="E22" s="109"/>
      <c r="H22" s="106"/>
      <c r="I22" s="92"/>
      <c r="J22" s="115"/>
      <c r="K22" s="115"/>
      <c r="L22" s="111"/>
      <c r="M22" s="108"/>
      <c r="N22" s="112"/>
      <c r="O22" s="52"/>
      <c r="Q22" s="87" t="s">
        <v>224</v>
      </c>
    </row>
    <row r="24" spans="1:17" ht="15" customHeight="1">
      <c r="B24" s="314" t="s">
        <v>225</v>
      </c>
      <c r="C24" s="314"/>
      <c r="D24" s="314"/>
      <c r="E24" s="314"/>
      <c r="F24" s="314"/>
      <c r="G24" s="314"/>
      <c r="H24" s="314"/>
    </row>
    <row r="25" spans="1:17" ht="15" customHeight="1">
      <c r="B25" s="314"/>
      <c r="C25" s="314"/>
      <c r="D25" s="314"/>
      <c r="E25" s="314"/>
      <c r="F25" s="314"/>
      <c r="G25" s="314"/>
      <c r="H25" s="314"/>
    </row>
    <row r="28" spans="1:17">
      <c r="C28" s="308" t="s">
        <v>172</v>
      </c>
      <c r="D28" s="309"/>
      <c r="E28" s="309"/>
      <c r="F28" s="309"/>
      <c r="G28" s="309"/>
      <c r="H28" s="310"/>
    </row>
    <row r="29" spans="1:17">
      <c r="C29" s="308"/>
      <c r="D29" s="309"/>
      <c r="E29" s="309"/>
      <c r="F29" s="309"/>
      <c r="G29" s="309"/>
      <c r="H29" s="310"/>
    </row>
    <row r="30" spans="1:17">
      <c r="C30" s="311" t="s">
        <v>226</v>
      </c>
      <c r="D30" s="312"/>
      <c r="E30" s="312"/>
      <c r="F30" s="312"/>
      <c r="G30" s="312"/>
      <c r="H30" s="313"/>
    </row>
    <row r="31" spans="1:17">
      <c r="C31" s="311"/>
      <c r="D31" s="312"/>
      <c r="E31" s="312"/>
      <c r="F31" s="312"/>
      <c r="G31" s="312"/>
      <c r="H31" s="313"/>
    </row>
    <row r="33" spans="1:12" ht="16.149999999999999" customHeight="1">
      <c r="B33" s="314" t="s">
        <v>173</v>
      </c>
      <c r="C33" s="314"/>
      <c r="D33" s="314"/>
      <c r="E33" s="314"/>
      <c r="F33" s="314"/>
      <c r="G33" s="314"/>
      <c r="H33" s="314"/>
      <c r="L33" s="97"/>
    </row>
    <row r="34" spans="1:12" ht="15" customHeight="1">
      <c r="B34" s="314"/>
      <c r="C34" s="314"/>
      <c r="D34" s="314"/>
      <c r="E34" s="314"/>
      <c r="F34" s="314"/>
      <c r="G34" s="314"/>
      <c r="H34" s="314"/>
    </row>
    <row r="36" spans="1:12">
      <c r="A36" s="306" t="s">
        <v>227</v>
      </c>
      <c r="B36" s="306"/>
      <c r="C36" s="307" t="s">
        <v>128</v>
      </c>
      <c r="D36" s="307"/>
      <c r="E36" s="307"/>
      <c r="F36" s="307"/>
      <c r="G36" s="307"/>
      <c r="H36" s="307"/>
      <c r="I36" s="307"/>
    </row>
    <row r="37" spans="1:12">
      <c r="A37" s="116" t="s">
        <v>228</v>
      </c>
      <c r="B37" s="117">
        <f>B18</f>
        <v>45400</v>
      </c>
      <c r="C37" s="307"/>
      <c r="D37" s="307"/>
      <c r="E37" s="307"/>
      <c r="F37" s="307"/>
      <c r="G37" s="307"/>
      <c r="H37" s="307"/>
      <c r="I37" s="307"/>
    </row>
    <row r="38" spans="1:12">
      <c r="C38" s="307"/>
      <c r="D38" s="307"/>
      <c r="E38" s="307"/>
      <c r="F38" s="307"/>
      <c r="G38" s="307"/>
      <c r="H38" s="307"/>
      <c r="I38" s="307"/>
    </row>
    <row r="39" spans="1:12">
      <c r="C39" s="307"/>
      <c r="D39" s="307"/>
      <c r="E39" s="307"/>
      <c r="F39" s="307"/>
      <c r="G39" s="307"/>
      <c r="H39" s="307"/>
      <c r="I39" s="307"/>
    </row>
    <row r="40" spans="1:12">
      <c r="C40" s="307"/>
      <c r="D40" s="307"/>
      <c r="E40" s="307"/>
      <c r="F40" s="307"/>
      <c r="G40" s="307"/>
      <c r="H40" s="307"/>
      <c r="I40" s="307"/>
    </row>
    <row r="41" spans="1:12">
      <c r="C41" s="307"/>
      <c r="D41" s="307"/>
      <c r="E41" s="307"/>
      <c r="F41" s="307"/>
      <c r="G41" s="307"/>
      <c r="H41" s="307"/>
      <c r="I41" s="307"/>
    </row>
    <row r="43" spans="1:12">
      <c r="C43" s="308" t="s">
        <v>177</v>
      </c>
      <c r="D43" s="309"/>
      <c r="E43" s="309"/>
      <c r="F43" s="309"/>
      <c r="G43" s="309"/>
      <c r="H43" s="310"/>
    </row>
    <row r="44" spans="1:12">
      <c r="C44" s="308"/>
      <c r="D44" s="309"/>
      <c r="E44" s="309"/>
      <c r="F44" s="309"/>
      <c r="G44" s="309"/>
      <c r="H44" s="310"/>
    </row>
    <row r="45" spans="1:12">
      <c r="C45" s="311" t="s">
        <v>226</v>
      </c>
      <c r="D45" s="312"/>
      <c r="E45" s="312"/>
      <c r="F45" s="312"/>
      <c r="G45" s="312"/>
      <c r="H45" s="313"/>
    </row>
    <row r="46" spans="1:12">
      <c r="C46" s="311"/>
      <c r="D46" s="312"/>
      <c r="E46" s="312"/>
      <c r="F46" s="312"/>
      <c r="G46" s="312"/>
      <c r="H46" s="313"/>
    </row>
    <row r="48" spans="1:12" ht="15" customHeight="1">
      <c r="A48" s="261">
        <v>3</v>
      </c>
      <c r="B48" s="262" t="s">
        <v>178</v>
      </c>
      <c r="C48" s="262"/>
      <c r="D48" s="262"/>
      <c r="E48" s="262"/>
      <c r="F48" s="262"/>
      <c r="G48" s="262"/>
      <c r="H48" s="262"/>
    </row>
    <row r="49" spans="1:15" ht="15" customHeight="1">
      <c r="A49" s="261"/>
      <c r="B49" s="262"/>
      <c r="C49" s="262"/>
      <c r="D49" s="262"/>
      <c r="E49" s="262"/>
      <c r="F49" s="262"/>
      <c r="G49" s="262"/>
      <c r="H49" s="262"/>
    </row>
    <row r="51" spans="1:15" ht="18">
      <c r="B51" s="303" t="s">
        <v>229</v>
      </c>
      <c r="C51" s="304"/>
      <c r="D51" s="304"/>
      <c r="E51" s="304"/>
      <c r="F51" s="304"/>
      <c r="G51" s="304"/>
      <c r="H51" s="304"/>
      <c r="I51" s="304"/>
      <c r="J51" s="304"/>
      <c r="K51" s="304"/>
      <c r="L51" s="304"/>
      <c r="M51" s="304"/>
      <c r="N51" s="304"/>
      <c r="O51" s="305"/>
    </row>
    <row r="53" spans="1:15">
      <c r="A53" s="261">
        <v>4</v>
      </c>
      <c r="B53" s="262" t="s">
        <v>230</v>
      </c>
      <c r="C53" s="262"/>
      <c r="D53" s="262"/>
      <c r="E53" s="262"/>
      <c r="F53" s="262"/>
      <c r="G53" s="262"/>
      <c r="H53" s="262"/>
    </row>
    <row r="54" spans="1:15">
      <c r="A54" s="261"/>
      <c r="B54" s="262"/>
      <c r="C54" s="262"/>
      <c r="D54" s="262"/>
      <c r="E54" s="262"/>
      <c r="F54" s="262"/>
      <c r="G54" s="262"/>
      <c r="H54" s="262"/>
    </row>
    <row r="55" spans="1:15">
      <c r="B55" s="275" t="s">
        <v>128</v>
      </c>
      <c r="C55" s="275"/>
      <c r="D55" s="275"/>
      <c r="E55" s="275"/>
      <c r="F55" s="275"/>
      <c r="G55" s="275"/>
      <c r="H55" s="275"/>
      <c r="I55" s="275"/>
      <c r="J55" s="275"/>
    </row>
    <row r="56" spans="1:15">
      <c r="B56" s="275"/>
      <c r="C56" s="275"/>
      <c r="D56" s="275"/>
      <c r="E56" s="275"/>
      <c r="F56" s="275"/>
      <c r="G56" s="275"/>
      <c r="H56" s="275"/>
      <c r="I56" s="275"/>
      <c r="J56" s="275"/>
    </row>
    <row r="57" spans="1:15">
      <c r="B57" s="275"/>
      <c r="C57" s="275"/>
      <c r="D57" s="275"/>
      <c r="E57" s="275"/>
      <c r="F57" s="275"/>
      <c r="G57" s="275"/>
      <c r="H57" s="275"/>
      <c r="I57" s="275"/>
      <c r="J57" s="275"/>
    </row>
    <row r="58" spans="1:15">
      <c r="B58" s="275"/>
      <c r="C58" s="275"/>
      <c r="D58" s="275"/>
      <c r="E58" s="275"/>
      <c r="F58" s="275"/>
      <c r="G58" s="275"/>
      <c r="H58" s="275"/>
      <c r="I58" s="275"/>
      <c r="J58" s="275"/>
    </row>
    <row r="59" spans="1:15">
      <c r="B59" s="275"/>
      <c r="C59" s="275"/>
      <c r="D59" s="275"/>
      <c r="E59" s="275"/>
      <c r="F59" s="275"/>
      <c r="G59" s="275"/>
      <c r="H59" s="275"/>
      <c r="I59" s="275"/>
      <c r="J59" s="275"/>
    </row>
    <row r="60" spans="1:15">
      <c r="B60" s="275"/>
      <c r="C60" s="275"/>
      <c r="D60" s="275"/>
      <c r="E60" s="275"/>
      <c r="F60" s="275"/>
      <c r="G60" s="275"/>
      <c r="H60" s="275"/>
      <c r="I60" s="275"/>
      <c r="J60" s="275"/>
    </row>
    <row r="61" spans="1:15">
      <c r="B61" s="275"/>
      <c r="C61" s="275"/>
      <c r="D61" s="275"/>
      <c r="E61" s="275"/>
      <c r="F61" s="275"/>
      <c r="G61" s="275"/>
      <c r="H61" s="275"/>
      <c r="I61" s="275"/>
      <c r="J61" s="275"/>
    </row>
    <row r="62" spans="1:15">
      <c r="B62" s="275"/>
      <c r="C62" s="275"/>
      <c r="D62" s="275"/>
      <c r="E62" s="275"/>
      <c r="F62" s="275"/>
      <c r="G62" s="275"/>
      <c r="H62" s="275"/>
      <c r="I62" s="275"/>
      <c r="J62" s="275"/>
    </row>
    <row r="63" spans="1:15">
      <c r="B63" s="275"/>
      <c r="C63" s="275"/>
      <c r="D63" s="275"/>
      <c r="E63" s="275"/>
      <c r="F63" s="275"/>
      <c r="G63" s="275"/>
      <c r="H63" s="275"/>
      <c r="I63" s="275"/>
      <c r="J63" s="275"/>
    </row>
    <row r="64" spans="1:15">
      <c r="B64" s="275"/>
      <c r="C64" s="275"/>
      <c r="D64" s="275"/>
      <c r="E64" s="275"/>
      <c r="F64" s="275"/>
      <c r="G64" s="275"/>
      <c r="H64" s="275"/>
      <c r="I64" s="275"/>
      <c r="J64" s="275"/>
    </row>
    <row r="65" spans="1:10">
      <c r="B65" s="275"/>
      <c r="C65" s="275"/>
      <c r="D65" s="275"/>
      <c r="E65" s="275"/>
      <c r="F65" s="275"/>
      <c r="G65" s="275"/>
      <c r="H65" s="275"/>
      <c r="I65" s="275"/>
      <c r="J65" s="275"/>
    </row>
    <row r="66" spans="1:10">
      <c r="B66" s="275"/>
      <c r="C66" s="275"/>
      <c r="D66" s="275"/>
      <c r="E66" s="275"/>
      <c r="F66" s="275"/>
      <c r="G66" s="275"/>
      <c r="H66" s="275"/>
      <c r="I66" s="275"/>
      <c r="J66" s="275"/>
    </row>
    <row r="67" spans="1:10">
      <c r="B67" s="275"/>
      <c r="C67" s="275"/>
      <c r="D67" s="275"/>
      <c r="E67" s="275"/>
      <c r="F67" s="275"/>
      <c r="G67" s="275"/>
      <c r="H67" s="275"/>
      <c r="I67" s="275"/>
      <c r="J67" s="275"/>
    </row>
    <row r="68" spans="1:10">
      <c r="B68" s="275"/>
      <c r="C68" s="275"/>
      <c r="D68" s="275"/>
      <c r="E68" s="275"/>
      <c r="F68" s="275"/>
      <c r="G68" s="275"/>
      <c r="H68" s="275"/>
      <c r="I68" s="275"/>
      <c r="J68" s="275"/>
    </row>
    <row r="69" spans="1:10">
      <c r="B69" s="275"/>
      <c r="C69" s="275"/>
      <c r="D69" s="275"/>
      <c r="E69" s="275"/>
      <c r="F69" s="275"/>
      <c r="G69" s="275"/>
      <c r="H69" s="275"/>
      <c r="I69" s="275"/>
      <c r="J69" s="275"/>
    </row>
    <row r="70" spans="1:10">
      <c r="B70" s="275"/>
      <c r="C70" s="275"/>
      <c r="D70" s="275"/>
      <c r="E70" s="275"/>
      <c r="F70" s="275"/>
      <c r="G70" s="275"/>
      <c r="H70" s="275"/>
      <c r="I70" s="275"/>
      <c r="J70" s="275"/>
    </row>
    <row r="71" spans="1:10">
      <c r="A71" s="261">
        <v>5</v>
      </c>
      <c r="B71" s="262" t="s">
        <v>129</v>
      </c>
      <c r="C71" s="262"/>
      <c r="D71" s="262"/>
      <c r="E71" s="262"/>
      <c r="F71" s="262"/>
      <c r="G71" s="262"/>
      <c r="H71" s="262"/>
    </row>
    <row r="72" spans="1:10">
      <c r="A72" s="261"/>
      <c r="B72" s="262"/>
      <c r="C72" s="262"/>
      <c r="D72" s="262"/>
      <c r="E72" s="262"/>
      <c r="F72" s="262"/>
      <c r="G72" s="262"/>
      <c r="H72" s="262"/>
    </row>
    <row r="73" spans="1:10">
      <c r="B73" s="275" t="e" vm="5">
        <v>#VALUE!</v>
      </c>
      <c r="C73" s="275"/>
      <c r="D73" s="275"/>
      <c r="E73" s="275"/>
      <c r="F73" s="275"/>
      <c r="G73" s="275"/>
      <c r="H73" s="275"/>
      <c r="I73" s="275"/>
      <c r="J73" s="275"/>
    </row>
    <row r="74" spans="1:10">
      <c r="B74" s="275"/>
      <c r="C74" s="275"/>
      <c r="D74" s="275"/>
      <c r="E74" s="275"/>
      <c r="F74" s="275"/>
      <c r="G74" s="275"/>
      <c r="H74" s="275"/>
      <c r="I74" s="275"/>
      <c r="J74" s="275"/>
    </row>
    <row r="75" spans="1:10">
      <c r="B75" s="275"/>
      <c r="C75" s="275"/>
      <c r="D75" s="275"/>
      <c r="E75" s="275"/>
      <c r="F75" s="275"/>
      <c r="G75" s="275"/>
      <c r="H75" s="275"/>
      <c r="I75" s="275"/>
      <c r="J75" s="275"/>
    </row>
    <row r="76" spans="1:10">
      <c r="B76" s="275"/>
      <c r="C76" s="275"/>
      <c r="D76" s="275"/>
      <c r="E76" s="275"/>
      <c r="F76" s="275"/>
      <c r="G76" s="275"/>
      <c r="H76" s="275"/>
      <c r="I76" s="275"/>
      <c r="J76" s="275"/>
    </row>
    <row r="77" spans="1:10">
      <c r="B77" s="275"/>
      <c r="C77" s="275"/>
      <c r="D77" s="275"/>
      <c r="E77" s="275"/>
      <c r="F77" s="275"/>
      <c r="G77" s="275"/>
      <c r="H77" s="275"/>
      <c r="I77" s="275"/>
      <c r="J77" s="275"/>
    </row>
    <row r="78" spans="1:10">
      <c r="B78" s="275"/>
      <c r="C78" s="275"/>
      <c r="D78" s="275"/>
      <c r="E78" s="275"/>
      <c r="F78" s="275"/>
      <c r="G78" s="275"/>
      <c r="H78" s="275"/>
      <c r="I78" s="275"/>
      <c r="J78" s="275"/>
    </row>
    <row r="79" spans="1:10">
      <c r="B79" s="275"/>
      <c r="C79" s="275"/>
      <c r="D79" s="275"/>
      <c r="E79" s="275"/>
      <c r="F79" s="275"/>
      <c r="G79" s="275"/>
      <c r="H79" s="275"/>
      <c r="I79" s="275"/>
      <c r="J79" s="275"/>
    </row>
    <row r="80" spans="1:10">
      <c r="B80" s="275"/>
      <c r="C80" s="275"/>
      <c r="D80" s="275"/>
      <c r="E80" s="275"/>
      <c r="F80" s="275"/>
      <c r="G80" s="275"/>
      <c r="H80" s="275"/>
      <c r="I80" s="275"/>
      <c r="J80" s="275"/>
    </row>
    <row r="81" spans="1:10">
      <c r="B81" s="275"/>
      <c r="C81" s="275"/>
      <c r="D81" s="275"/>
      <c r="E81" s="275"/>
      <c r="F81" s="275"/>
      <c r="G81" s="275"/>
      <c r="H81" s="275"/>
      <c r="I81" s="275"/>
      <c r="J81" s="275"/>
    </row>
    <row r="82" spans="1:10">
      <c r="B82" s="275"/>
      <c r="C82" s="275"/>
      <c r="D82" s="275"/>
      <c r="E82" s="275"/>
      <c r="F82" s="275"/>
      <c r="G82" s="275"/>
      <c r="H82" s="275"/>
      <c r="I82" s="275"/>
      <c r="J82" s="275"/>
    </row>
    <row r="83" spans="1:10">
      <c r="B83" s="275"/>
      <c r="C83" s="275"/>
      <c r="D83" s="275"/>
      <c r="E83" s="275"/>
      <c r="F83" s="275"/>
      <c r="G83" s="275"/>
      <c r="H83" s="275"/>
      <c r="I83" s="275"/>
      <c r="J83" s="275"/>
    </row>
    <row r="84" spans="1:10">
      <c r="B84" s="275"/>
      <c r="C84" s="275"/>
      <c r="D84" s="275"/>
      <c r="E84" s="275"/>
      <c r="F84" s="275"/>
      <c r="G84" s="275"/>
      <c r="H84" s="275"/>
      <c r="I84" s="275"/>
      <c r="J84" s="275"/>
    </row>
    <row r="85" spans="1:10">
      <c r="B85" s="275"/>
      <c r="C85" s="275"/>
      <c r="D85" s="275"/>
      <c r="E85" s="275"/>
      <c r="F85" s="275"/>
      <c r="G85" s="275"/>
      <c r="H85" s="275"/>
      <c r="I85" s="275"/>
      <c r="J85" s="275"/>
    </row>
    <row r="86" spans="1:10">
      <c r="B86" s="275"/>
      <c r="C86" s="275"/>
      <c r="D86" s="275"/>
      <c r="E86" s="275"/>
      <c r="F86" s="275"/>
      <c r="G86" s="275"/>
      <c r="H86" s="275"/>
      <c r="I86" s="275"/>
      <c r="J86" s="275"/>
    </row>
    <row r="87" spans="1:10">
      <c r="B87" s="275"/>
      <c r="C87" s="275"/>
      <c r="D87" s="275"/>
      <c r="E87" s="275"/>
      <c r="F87" s="275"/>
      <c r="G87" s="275"/>
      <c r="H87" s="275"/>
      <c r="I87" s="275"/>
      <c r="J87" s="275"/>
    </row>
    <row r="88" spans="1:10">
      <c r="B88" s="275"/>
      <c r="C88" s="275"/>
      <c r="D88" s="275"/>
      <c r="E88" s="275"/>
      <c r="F88" s="275"/>
      <c r="G88" s="275"/>
      <c r="H88" s="275"/>
      <c r="I88" s="275"/>
      <c r="J88" s="275"/>
    </row>
    <row r="89" spans="1:10">
      <c r="A89" s="261">
        <v>6</v>
      </c>
      <c r="B89" s="262" t="s">
        <v>130</v>
      </c>
      <c r="C89" s="262"/>
      <c r="D89" s="262"/>
      <c r="E89" s="262"/>
      <c r="F89" s="262"/>
      <c r="G89" s="262"/>
      <c r="H89" s="262"/>
    </row>
    <row r="90" spans="1:10">
      <c r="A90" s="261"/>
      <c r="B90" s="262"/>
      <c r="C90" s="262"/>
      <c r="D90" s="262"/>
      <c r="E90" s="262"/>
      <c r="F90" s="262"/>
      <c r="G90" s="262"/>
      <c r="H90" s="262"/>
    </row>
    <row r="91" spans="1:10">
      <c r="B91" s="275" t="e" vm="6">
        <v>#VALUE!</v>
      </c>
      <c r="C91" s="275"/>
      <c r="D91" s="275"/>
      <c r="E91" s="275"/>
      <c r="F91" s="275"/>
      <c r="G91" s="275"/>
      <c r="H91" s="275"/>
      <c r="I91" s="275"/>
      <c r="J91" s="275"/>
    </row>
    <row r="92" spans="1:10">
      <c r="B92" s="275"/>
      <c r="C92" s="275"/>
      <c r="D92" s="275"/>
      <c r="E92" s="275"/>
      <c r="F92" s="275"/>
      <c r="G92" s="275"/>
      <c r="H92" s="275"/>
      <c r="I92" s="275"/>
      <c r="J92" s="275"/>
    </row>
    <row r="93" spans="1:10">
      <c r="B93" s="275"/>
      <c r="C93" s="275"/>
      <c r="D93" s="275"/>
      <c r="E93" s="275"/>
      <c r="F93" s="275"/>
      <c r="G93" s="275"/>
      <c r="H93" s="275"/>
      <c r="I93" s="275"/>
      <c r="J93" s="275"/>
    </row>
    <row r="94" spans="1:10">
      <c r="B94" s="275"/>
      <c r="C94" s="275"/>
      <c r="D94" s="275"/>
      <c r="E94" s="275"/>
      <c r="F94" s="275"/>
      <c r="G94" s="275"/>
      <c r="H94" s="275"/>
      <c r="I94" s="275"/>
      <c r="J94" s="275"/>
    </row>
    <row r="95" spans="1:10">
      <c r="B95" s="275"/>
      <c r="C95" s="275"/>
      <c r="D95" s="275"/>
      <c r="E95" s="275"/>
      <c r="F95" s="275"/>
      <c r="G95" s="275"/>
      <c r="H95" s="275"/>
      <c r="I95" s="275"/>
      <c r="J95" s="275"/>
    </row>
    <row r="96" spans="1:10">
      <c r="B96" s="275"/>
      <c r="C96" s="275"/>
      <c r="D96" s="275"/>
      <c r="E96" s="275"/>
      <c r="F96" s="275"/>
      <c r="G96" s="275"/>
      <c r="H96" s="275"/>
      <c r="I96" s="275"/>
      <c r="J96" s="275"/>
    </row>
    <row r="97" spans="1:13">
      <c r="B97" s="275"/>
      <c r="C97" s="275"/>
      <c r="D97" s="275"/>
      <c r="E97" s="275"/>
      <c r="F97" s="275"/>
      <c r="G97" s="275"/>
      <c r="H97" s="275"/>
      <c r="I97" s="275"/>
      <c r="J97" s="275"/>
    </row>
    <row r="98" spans="1:13">
      <c r="B98" s="275"/>
      <c r="C98" s="275"/>
      <c r="D98" s="275"/>
      <c r="E98" s="275"/>
      <c r="F98" s="275"/>
      <c r="G98" s="275"/>
      <c r="H98" s="275"/>
      <c r="I98" s="275"/>
      <c r="J98" s="275"/>
    </row>
    <row r="99" spans="1:13">
      <c r="B99" s="275"/>
      <c r="C99" s="275"/>
      <c r="D99" s="275"/>
      <c r="E99" s="275"/>
      <c r="F99" s="275"/>
      <c r="G99" s="275"/>
      <c r="H99" s="275"/>
      <c r="I99" s="275"/>
      <c r="J99" s="275"/>
    </row>
    <row r="100" spans="1:13">
      <c r="B100" s="275"/>
      <c r="C100" s="275"/>
      <c r="D100" s="275"/>
      <c r="E100" s="275"/>
      <c r="F100" s="275"/>
      <c r="G100" s="275"/>
      <c r="H100" s="275"/>
      <c r="I100" s="275"/>
      <c r="J100" s="275"/>
    </row>
    <row r="101" spans="1:13">
      <c r="B101" s="275"/>
      <c r="C101" s="275"/>
      <c r="D101" s="275"/>
      <c r="E101" s="275"/>
      <c r="F101" s="275"/>
      <c r="G101" s="275"/>
      <c r="H101" s="275"/>
      <c r="I101" s="275"/>
      <c r="J101" s="275"/>
    </row>
    <row r="102" spans="1:13">
      <c r="B102" s="275"/>
      <c r="C102" s="275"/>
      <c r="D102" s="275"/>
      <c r="E102" s="275"/>
      <c r="F102" s="275"/>
      <c r="G102" s="275"/>
      <c r="H102" s="275"/>
      <c r="I102" s="275"/>
      <c r="J102" s="275"/>
    </row>
    <row r="103" spans="1:13">
      <c r="B103" s="275"/>
      <c r="C103" s="275"/>
      <c r="D103" s="275"/>
      <c r="E103" s="275"/>
      <c r="F103" s="275"/>
      <c r="G103" s="275"/>
      <c r="H103" s="275"/>
      <c r="I103" s="275"/>
      <c r="J103" s="275"/>
    </row>
    <row r="104" spans="1:13">
      <c r="B104" s="275"/>
      <c r="C104" s="275"/>
      <c r="D104" s="275"/>
      <c r="E104" s="275"/>
      <c r="F104" s="275"/>
      <c r="G104" s="275"/>
      <c r="H104" s="275"/>
      <c r="I104" s="275"/>
      <c r="J104" s="275"/>
    </row>
    <row r="105" spans="1:13">
      <c r="B105" s="275"/>
      <c r="C105" s="275"/>
      <c r="D105" s="275"/>
      <c r="E105" s="275"/>
      <c r="F105" s="275"/>
      <c r="G105" s="275"/>
      <c r="H105" s="275"/>
      <c r="I105" s="275"/>
      <c r="J105" s="275"/>
    </row>
    <row r="106" spans="1:13">
      <c r="B106" s="275"/>
      <c r="C106" s="275"/>
      <c r="D106" s="275"/>
      <c r="E106" s="275"/>
      <c r="F106" s="275"/>
      <c r="G106" s="275"/>
      <c r="H106" s="275"/>
      <c r="I106" s="275"/>
      <c r="J106" s="275"/>
    </row>
    <row r="108" spans="1:13" ht="15" customHeight="1">
      <c r="A108" s="261">
        <v>7</v>
      </c>
      <c r="B108" s="302" t="s">
        <v>231</v>
      </c>
      <c r="C108" s="302"/>
      <c r="D108" s="302"/>
      <c r="E108" s="302"/>
      <c r="F108" s="302"/>
      <c r="G108" s="302"/>
      <c r="H108" s="302"/>
      <c r="I108" s="302"/>
      <c r="J108" s="302"/>
      <c r="K108" s="302"/>
      <c r="L108" s="302"/>
      <c r="M108" s="302"/>
    </row>
    <row r="109" spans="1:13" ht="15" customHeight="1">
      <c r="A109" s="261"/>
      <c r="B109" s="302"/>
      <c r="C109" s="302"/>
      <c r="D109" s="302"/>
      <c r="E109" s="302"/>
      <c r="F109" s="302"/>
      <c r="G109" s="302"/>
      <c r="H109" s="302"/>
      <c r="I109" s="302"/>
      <c r="J109" s="302"/>
      <c r="K109" s="302"/>
      <c r="L109" s="302"/>
      <c r="M109" s="302"/>
    </row>
    <row r="111" spans="1:13">
      <c r="B111" s="299" t="s">
        <v>232</v>
      </c>
      <c r="C111" s="299"/>
      <c r="D111" s="300"/>
      <c r="E111" s="300"/>
      <c r="F111" s="300"/>
      <c r="G111" s="300"/>
      <c r="H111" s="300"/>
      <c r="I111" s="300"/>
      <c r="J111" s="300"/>
    </row>
    <row r="112" spans="1:13">
      <c r="B112" s="299"/>
      <c r="C112" s="299"/>
      <c r="D112" s="300"/>
      <c r="E112" s="300"/>
      <c r="F112" s="300"/>
      <c r="G112" s="300"/>
      <c r="H112" s="300"/>
      <c r="I112" s="300"/>
      <c r="J112" s="300"/>
    </row>
    <row r="113" spans="1:15">
      <c r="B113" s="299" t="s">
        <v>233</v>
      </c>
      <c r="C113" s="299"/>
      <c r="D113" s="300"/>
      <c r="E113" s="300"/>
      <c r="F113" s="300"/>
      <c r="G113" s="300"/>
      <c r="H113" s="300"/>
      <c r="I113" s="300"/>
      <c r="J113" s="300"/>
    </row>
    <row r="114" spans="1:15" ht="31.15" customHeight="1">
      <c r="B114" s="299"/>
      <c r="C114" s="299"/>
      <c r="D114" s="300"/>
      <c r="E114" s="300"/>
      <c r="F114" s="300"/>
      <c r="G114" s="300"/>
      <c r="H114" s="300"/>
      <c r="I114" s="300"/>
      <c r="J114" s="300"/>
    </row>
    <row r="115" spans="1:15">
      <c r="B115" s="299" t="s">
        <v>234</v>
      </c>
      <c r="C115" s="299"/>
      <c r="D115" s="300"/>
      <c r="E115" s="300"/>
      <c r="F115" s="300"/>
      <c r="G115" s="300"/>
      <c r="H115" s="300"/>
      <c r="I115" s="300"/>
      <c r="J115" s="300"/>
    </row>
    <row r="116" spans="1:15">
      <c r="B116" s="299"/>
      <c r="C116" s="299"/>
      <c r="D116" s="300"/>
      <c r="E116" s="300"/>
      <c r="F116" s="300"/>
      <c r="G116" s="300"/>
      <c r="H116" s="300"/>
      <c r="I116" s="300"/>
      <c r="J116" s="300"/>
    </row>
    <row r="117" spans="1:15">
      <c r="B117" s="299" t="s">
        <v>235</v>
      </c>
      <c r="C117" s="299"/>
      <c r="D117" s="300"/>
      <c r="E117" s="300"/>
      <c r="F117" s="300"/>
      <c r="G117" s="300"/>
      <c r="H117" s="300"/>
      <c r="I117" s="300"/>
      <c r="J117" s="300"/>
    </row>
    <row r="118" spans="1:15">
      <c r="B118" s="299"/>
      <c r="C118" s="299"/>
      <c r="D118" s="300"/>
      <c r="E118" s="300"/>
      <c r="F118" s="300"/>
      <c r="G118" s="300"/>
      <c r="H118" s="300"/>
      <c r="I118" s="300"/>
      <c r="J118" s="300"/>
    </row>
    <row r="120" spans="1:15" ht="15" customHeight="1">
      <c r="A120" s="261">
        <v>8</v>
      </c>
      <c r="B120" s="301" t="s">
        <v>236</v>
      </c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</row>
    <row r="121" spans="1:15" ht="15" customHeight="1">
      <c r="A121" s="261"/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</row>
    <row r="122" spans="1:15" ht="15" thickBot="1"/>
    <row r="123" spans="1:15" ht="67.150000000000006" customHeight="1">
      <c r="B123" s="281" t="s">
        <v>24</v>
      </c>
      <c r="C123" s="211" t="s">
        <v>25</v>
      </c>
      <c r="D123" s="276" t="s">
        <v>15</v>
      </c>
      <c r="E123" s="276" t="s">
        <v>378</v>
      </c>
      <c r="F123" s="276" t="s">
        <v>379</v>
      </c>
      <c r="G123" s="276" t="s">
        <v>17</v>
      </c>
      <c r="H123" s="276" t="s">
        <v>380</v>
      </c>
      <c r="I123" s="276" t="s">
        <v>381</v>
      </c>
      <c r="J123" s="276" t="s">
        <v>102</v>
      </c>
      <c r="L123" s="278" t="s">
        <v>103</v>
      </c>
      <c r="M123" s="279"/>
      <c r="N123" s="279"/>
      <c r="O123" s="280"/>
    </row>
    <row r="124" spans="1:15" ht="16.149999999999999" customHeight="1" thickBot="1">
      <c r="B124" s="282"/>
      <c r="C124" s="212" t="s">
        <v>382</v>
      </c>
      <c r="D124" s="277"/>
      <c r="E124" s="277"/>
      <c r="F124" s="277"/>
      <c r="G124" s="277"/>
      <c r="H124" s="277"/>
      <c r="I124" s="277"/>
      <c r="J124" s="277"/>
      <c r="L124" s="47" t="s">
        <v>104</v>
      </c>
      <c r="M124" s="47" t="s">
        <v>105</v>
      </c>
      <c r="N124" s="47" t="s">
        <v>106</v>
      </c>
      <c r="O124" s="47" t="s">
        <v>107</v>
      </c>
    </row>
    <row r="125" spans="1:15" ht="18.75" thickBot="1">
      <c r="B125" s="48" t="s">
        <v>108</v>
      </c>
      <c r="C125" s="49"/>
      <c r="D125" s="50"/>
      <c r="E125" s="21"/>
      <c r="F125" s="21"/>
      <c r="G125" s="51"/>
      <c r="H125" s="51"/>
      <c r="I125" s="51"/>
      <c r="J125" s="48"/>
      <c r="L125" s="52"/>
      <c r="M125" s="52"/>
      <c r="N125" s="52"/>
      <c r="O125" s="52"/>
    </row>
    <row r="126" spans="1:15" ht="18.75" thickBot="1">
      <c r="B126" s="48" t="s">
        <v>109</v>
      </c>
      <c r="C126" s="49"/>
      <c r="D126" s="21"/>
      <c r="E126" s="21"/>
      <c r="F126" s="21"/>
      <c r="G126" s="51"/>
      <c r="H126" s="51"/>
      <c r="I126" s="51"/>
      <c r="J126" s="48"/>
      <c r="L126" s="52"/>
      <c r="M126" s="52"/>
      <c r="N126" s="52"/>
      <c r="O126" s="52"/>
    </row>
    <row r="127" spans="1:15" ht="18.75" thickBot="1">
      <c r="B127" s="48" t="s">
        <v>110</v>
      </c>
      <c r="C127" s="49"/>
      <c r="D127" s="21"/>
      <c r="E127" s="21"/>
      <c r="F127" s="21"/>
      <c r="G127" s="51"/>
      <c r="H127" s="51"/>
      <c r="I127" s="51"/>
      <c r="J127" s="48"/>
      <c r="L127" s="52"/>
      <c r="M127" s="52"/>
      <c r="N127" s="52"/>
      <c r="O127" s="52"/>
    </row>
    <row r="128" spans="1:15" ht="18.75" thickBot="1">
      <c r="B128" s="48" t="s">
        <v>111</v>
      </c>
      <c r="C128" s="49"/>
      <c r="D128" s="21"/>
      <c r="E128" s="21"/>
      <c r="F128" s="21"/>
      <c r="G128" s="21"/>
      <c r="H128" s="51"/>
      <c r="I128" s="51"/>
      <c r="J128" s="48"/>
      <c r="L128" s="52"/>
      <c r="M128" s="52"/>
      <c r="N128" s="52"/>
      <c r="O128" s="52"/>
    </row>
    <row r="129" spans="1:15" ht="18.75" thickBot="1">
      <c r="B129" s="48" t="s">
        <v>112</v>
      </c>
      <c r="C129" s="49"/>
      <c r="D129" s="21"/>
      <c r="E129" s="21"/>
      <c r="F129" s="21"/>
      <c r="G129" s="51"/>
      <c r="H129" s="51"/>
      <c r="I129" s="51"/>
      <c r="J129" s="48"/>
      <c r="L129" s="52"/>
      <c r="M129" s="52"/>
      <c r="N129" s="52"/>
      <c r="O129" s="52"/>
    </row>
    <row r="131" spans="1:15" ht="15" customHeight="1">
      <c r="A131" s="261">
        <v>9</v>
      </c>
      <c r="B131" s="262" t="s">
        <v>132</v>
      </c>
      <c r="C131" s="262"/>
      <c r="D131" s="262"/>
      <c r="E131" s="262"/>
      <c r="F131" s="262"/>
      <c r="G131" s="262"/>
      <c r="H131" s="262"/>
    </row>
    <row r="132" spans="1:15" ht="15" customHeight="1">
      <c r="A132" s="261"/>
      <c r="B132" s="262"/>
      <c r="C132" s="262"/>
      <c r="D132" s="262"/>
      <c r="E132" s="262"/>
      <c r="F132" s="262"/>
      <c r="G132" s="262"/>
      <c r="H132" s="262"/>
    </row>
    <row r="133" spans="1:15" ht="18" customHeight="1">
      <c r="B133" s="270" t="s">
        <v>133</v>
      </c>
      <c r="C133" s="270"/>
      <c r="D133" s="270"/>
      <c r="E133" s="270"/>
      <c r="F133" s="271" t="s">
        <v>134</v>
      </c>
      <c r="G133" s="271"/>
      <c r="H133" s="272" t="s">
        <v>135</v>
      </c>
      <c r="I133" s="272"/>
      <c r="J133" s="272"/>
      <c r="K133" s="272"/>
    </row>
    <row r="134" spans="1:15" ht="21" customHeight="1">
      <c r="B134" s="270"/>
      <c r="C134" s="270"/>
      <c r="D134" s="270"/>
      <c r="E134" s="270"/>
      <c r="F134" s="271"/>
      <c r="G134" s="271"/>
      <c r="H134" s="272"/>
      <c r="I134" s="272"/>
      <c r="J134" s="272"/>
      <c r="K134" s="272"/>
    </row>
    <row r="135" spans="1:15" ht="72">
      <c r="B135" s="53" t="s">
        <v>136</v>
      </c>
      <c r="C135" s="53"/>
      <c r="D135" s="54" t="s">
        <v>137</v>
      </c>
      <c r="E135" s="54" t="s">
        <v>138</v>
      </c>
      <c r="F135" s="55" t="s">
        <v>67</v>
      </c>
      <c r="G135" s="55" t="s">
        <v>68</v>
      </c>
      <c r="H135" s="56" t="s">
        <v>139</v>
      </c>
      <c r="I135" s="56" t="s">
        <v>140</v>
      </c>
      <c r="J135" s="56" t="s">
        <v>141</v>
      </c>
      <c r="K135" s="56" t="s">
        <v>142</v>
      </c>
    </row>
    <row r="136" spans="1:15" ht="18">
      <c r="B136" s="57" t="s">
        <v>70</v>
      </c>
      <c r="C136" s="58"/>
      <c r="D136" s="59"/>
      <c r="E136" s="60">
        <f t="shared" ref="E136:E156" si="1">IF(D136&gt;0,1,0)</f>
        <v>0</v>
      </c>
      <c r="F136" s="61">
        <v>2</v>
      </c>
      <c r="G136" s="61">
        <v>2</v>
      </c>
      <c r="H136" s="62"/>
      <c r="I136" s="62"/>
      <c r="J136" s="62"/>
      <c r="K136" s="62"/>
    </row>
    <row r="137" spans="1:15" ht="18">
      <c r="B137" s="57" t="s">
        <v>72</v>
      </c>
      <c r="C137" s="63"/>
      <c r="D137" s="59"/>
      <c r="E137" s="60">
        <f t="shared" si="1"/>
        <v>0</v>
      </c>
      <c r="F137" s="61">
        <v>4</v>
      </c>
      <c r="G137" s="61">
        <v>5</v>
      </c>
      <c r="H137" s="62"/>
      <c r="I137" s="62"/>
      <c r="J137" s="62"/>
      <c r="K137" s="62"/>
    </row>
    <row r="138" spans="1:15" ht="18">
      <c r="B138" s="57" t="s">
        <v>77</v>
      </c>
      <c r="C138" s="58"/>
      <c r="D138" s="59"/>
      <c r="E138" s="60">
        <f t="shared" si="1"/>
        <v>0</v>
      </c>
      <c r="F138" s="61">
        <v>2</v>
      </c>
      <c r="G138" s="61">
        <v>3</v>
      </c>
      <c r="H138" s="62"/>
      <c r="I138" s="62"/>
      <c r="J138" s="62"/>
      <c r="K138" s="62"/>
    </row>
    <row r="139" spans="1:15" ht="18">
      <c r="B139" s="57" t="s">
        <v>79</v>
      </c>
      <c r="C139" s="63"/>
      <c r="D139" s="59"/>
      <c r="E139" s="60">
        <f t="shared" si="1"/>
        <v>0</v>
      </c>
      <c r="F139" s="61">
        <v>1</v>
      </c>
      <c r="G139" s="61">
        <v>1</v>
      </c>
      <c r="H139" s="62"/>
      <c r="I139" s="62"/>
      <c r="J139" s="62"/>
      <c r="K139" s="62"/>
    </row>
    <row r="140" spans="1:15" ht="18">
      <c r="B140" s="57" t="s">
        <v>80</v>
      </c>
      <c r="C140" s="58"/>
      <c r="D140" s="59"/>
      <c r="E140" s="60">
        <f t="shared" si="1"/>
        <v>0</v>
      </c>
      <c r="F140" s="61">
        <v>2</v>
      </c>
      <c r="G140" s="61">
        <v>2</v>
      </c>
      <c r="H140" s="62"/>
      <c r="I140" s="62"/>
      <c r="J140" s="62"/>
      <c r="K140" s="62"/>
    </row>
    <row r="141" spans="1:15" ht="18">
      <c r="B141" s="57" t="s">
        <v>81</v>
      </c>
      <c r="C141" s="63"/>
      <c r="D141" s="59"/>
      <c r="E141" s="60">
        <f t="shared" si="1"/>
        <v>0</v>
      </c>
      <c r="F141" s="61">
        <v>2</v>
      </c>
      <c r="G141" s="61">
        <v>2</v>
      </c>
      <c r="H141" s="62"/>
      <c r="I141" s="62"/>
      <c r="J141" s="62"/>
      <c r="K141" s="62"/>
    </row>
    <row r="142" spans="1:15" ht="18">
      <c r="B142" s="57" t="s">
        <v>82</v>
      </c>
      <c r="C142" s="58"/>
      <c r="D142" s="59"/>
      <c r="E142" s="60">
        <f t="shared" si="1"/>
        <v>0</v>
      </c>
      <c r="F142" s="61">
        <v>2</v>
      </c>
      <c r="G142" s="61">
        <v>2</v>
      </c>
      <c r="H142" s="62"/>
      <c r="I142" s="62"/>
      <c r="J142" s="62"/>
      <c r="K142" s="62"/>
    </row>
    <row r="143" spans="1:15" ht="18">
      <c r="B143" s="57" t="s">
        <v>143</v>
      </c>
      <c r="C143" s="63"/>
      <c r="D143" s="59"/>
      <c r="E143" s="60">
        <f t="shared" si="1"/>
        <v>0</v>
      </c>
      <c r="F143" s="61">
        <v>1</v>
      </c>
      <c r="G143" s="61">
        <v>1</v>
      </c>
      <c r="H143" s="62"/>
      <c r="I143" s="62"/>
      <c r="J143" s="62"/>
      <c r="K143" s="62"/>
    </row>
    <row r="144" spans="1:15" ht="18">
      <c r="B144" s="57" t="s">
        <v>84</v>
      </c>
      <c r="C144" s="58"/>
      <c r="D144" s="59"/>
      <c r="E144" s="60">
        <f t="shared" si="1"/>
        <v>0</v>
      </c>
      <c r="F144" s="61">
        <v>2</v>
      </c>
      <c r="G144" s="61">
        <v>2</v>
      </c>
      <c r="H144" s="62"/>
      <c r="I144" s="62"/>
      <c r="J144" s="62"/>
      <c r="K144" s="62"/>
    </row>
    <row r="145" spans="2:11" ht="18">
      <c r="B145" s="57" t="s">
        <v>85</v>
      </c>
      <c r="C145" s="63"/>
      <c r="D145" s="59"/>
      <c r="E145" s="60">
        <f t="shared" si="1"/>
        <v>0</v>
      </c>
      <c r="F145" s="61">
        <v>2</v>
      </c>
      <c r="G145" s="61">
        <v>2</v>
      </c>
      <c r="H145" s="62"/>
      <c r="I145" s="62"/>
      <c r="J145" s="62"/>
      <c r="K145" s="62"/>
    </row>
    <row r="146" spans="2:11" ht="18">
      <c r="B146" s="57" t="s">
        <v>86</v>
      </c>
      <c r="C146" s="58"/>
      <c r="D146" s="59"/>
      <c r="E146" s="60">
        <f t="shared" si="1"/>
        <v>0</v>
      </c>
      <c r="F146" s="61">
        <v>2</v>
      </c>
      <c r="G146" s="61">
        <v>3</v>
      </c>
      <c r="H146" s="62"/>
      <c r="I146" s="62"/>
      <c r="J146" s="62"/>
      <c r="K146" s="62"/>
    </row>
    <row r="147" spans="2:11" ht="18">
      <c r="B147" s="57" t="s">
        <v>87</v>
      </c>
      <c r="C147" s="63"/>
      <c r="D147" s="59"/>
      <c r="E147" s="60">
        <f t="shared" si="1"/>
        <v>0</v>
      </c>
      <c r="F147" s="61">
        <v>2</v>
      </c>
      <c r="G147" s="61">
        <v>2</v>
      </c>
      <c r="H147" s="62"/>
      <c r="I147" s="62"/>
      <c r="J147" s="62"/>
      <c r="K147" s="62"/>
    </row>
    <row r="148" spans="2:11" ht="18">
      <c r="B148" s="57" t="s">
        <v>88</v>
      </c>
      <c r="C148" s="58"/>
      <c r="D148" s="59"/>
      <c r="E148" s="60">
        <f t="shared" si="1"/>
        <v>0</v>
      </c>
      <c r="F148" s="61">
        <v>1</v>
      </c>
      <c r="G148" s="61">
        <v>1</v>
      </c>
      <c r="H148" s="62"/>
      <c r="I148" s="62"/>
      <c r="J148" s="62"/>
      <c r="K148" s="62"/>
    </row>
    <row r="149" spans="2:11" ht="18">
      <c r="B149" s="57" t="s">
        <v>89</v>
      </c>
      <c r="C149" s="58"/>
      <c r="D149" s="59"/>
      <c r="E149" s="60">
        <f t="shared" si="1"/>
        <v>0</v>
      </c>
      <c r="F149" s="61">
        <v>2</v>
      </c>
      <c r="G149" s="61">
        <v>3</v>
      </c>
      <c r="H149" s="62"/>
      <c r="I149" s="62"/>
      <c r="J149" s="62"/>
      <c r="K149" s="62"/>
    </row>
    <row r="150" spans="2:11" ht="18">
      <c r="B150" s="57" t="s">
        <v>90</v>
      </c>
      <c r="C150" s="58"/>
      <c r="D150" s="59"/>
      <c r="E150" s="60">
        <f t="shared" si="1"/>
        <v>0</v>
      </c>
      <c r="F150" s="61">
        <v>2</v>
      </c>
      <c r="G150" s="61">
        <v>2</v>
      </c>
      <c r="H150" s="62"/>
      <c r="I150" s="62"/>
      <c r="J150" s="62"/>
      <c r="K150" s="62"/>
    </row>
    <row r="151" spans="2:11" ht="18">
      <c r="B151" s="57" t="s">
        <v>91</v>
      </c>
      <c r="C151" s="58"/>
      <c r="D151" s="59"/>
      <c r="E151" s="60">
        <f t="shared" si="1"/>
        <v>0</v>
      </c>
      <c r="F151" s="61">
        <v>2</v>
      </c>
      <c r="G151" s="61">
        <v>3</v>
      </c>
      <c r="H151" s="62"/>
      <c r="I151" s="62"/>
      <c r="J151" s="62"/>
      <c r="K151" s="62"/>
    </row>
    <row r="152" spans="2:11" ht="18">
      <c r="B152" s="57" t="s">
        <v>97</v>
      </c>
      <c r="C152" s="58"/>
      <c r="D152" s="59"/>
      <c r="E152" s="60">
        <f t="shared" si="1"/>
        <v>0</v>
      </c>
      <c r="F152" s="61">
        <v>1</v>
      </c>
      <c r="G152" s="61">
        <v>1</v>
      </c>
      <c r="H152" s="62"/>
      <c r="I152" s="62"/>
      <c r="J152" s="62"/>
      <c r="K152" s="62"/>
    </row>
    <row r="153" spans="2:11" ht="18">
      <c r="B153" s="57" t="s">
        <v>92</v>
      </c>
      <c r="C153" s="58"/>
      <c r="D153" s="59"/>
      <c r="E153" s="60">
        <f t="shared" si="1"/>
        <v>0</v>
      </c>
      <c r="F153" s="61">
        <v>2</v>
      </c>
      <c r="G153" s="61">
        <v>2</v>
      </c>
      <c r="H153" s="62"/>
      <c r="I153" s="62"/>
      <c r="J153" s="62"/>
      <c r="K153" s="62"/>
    </row>
    <row r="154" spans="2:11" ht="18">
      <c r="B154" s="57" t="s">
        <v>93</v>
      </c>
      <c r="C154" s="58"/>
      <c r="D154" s="59"/>
      <c r="E154" s="60">
        <f t="shared" si="1"/>
        <v>0</v>
      </c>
      <c r="F154" s="61">
        <v>1</v>
      </c>
      <c r="G154" s="61">
        <v>1</v>
      </c>
      <c r="H154" s="62"/>
      <c r="I154" s="62"/>
      <c r="J154" s="62"/>
      <c r="K154" s="62"/>
    </row>
    <row r="155" spans="2:11" ht="18">
      <c r="B155" s="57" t="s">
        <v>94</v>
      </c>
      <c r="C155" s="63"/>
      <c r="D155" s="59"/>
      <c r="E155" s="60">
        <f t="shared" si="1"/>
        <v>0</v>
      </c>
      <c r="F155" s="61">
        <v>0</v>
      </c>
      <c r="G155" s="61">
        <v>0</v>
      </c>
      <c r="H155" s="62"/>
      <c r="I155" s="62"/>
      <c r="J155" s="62"/>
      <c r="K155" s="62"/>
    </row>
    <row r="156" spans="2:11" ht="18">
      <c r="B156" s="57" t="s">
        <v>96</v>
      </c>
      <c r="C156" s="58"/>
      <c r="D156" s="59"/>
      <c r="E156" s="60">
        <f t="shared" si="1"/>
        <v>0</v>
      </c>
      <c r="F156" s="61">
        <v>2</v>
      </c>
      <c r="G156" s="61">
        <v>3</v>
      </c>
      <c r="H156" s="62"/>
      <c r="I156" s="62"/>
      <c r="J156" s="62"/>
      <c r="K156" s="62"/>
    </row>
    <row r="157" spans="2:11" ht="18">
      <c r="B157" s="64"/>
      <c r="C157" s="64"/>
      <c r="D157" s="65">
        <f>SUM(D136:D156)</f>
        <v>0</v>
      </c>
      <c r="E157" s="65">
        <f>SUM(E136:E156)</f>
        <v>0</v>
      </c>
      <c r="F157" s="66"/>
      <c r="G157" s="66"/>
      <c r="H157" s="64"/>
      <c r="I157" s="64"/>
      <c r="J157" s="64"/>
      <c r="K157" s="64"/>
    </row>
    <row r="162" spans="1:8">
      <c r="A162" s="261">
        <v>10</v>
      </c>
      <c r="B162" s="262" t="s">
        <v>144</v>
      </c>
      <c r="C162" s="262"/>
      <c r="D162" s="262"/>
      <c r="E162" s="262"/>
      <c r="F162" s="262"/>
      <c r="G162" s="262"/>
      <c r="H162" s="262"/>
    </row>
    <row r="163" spans="1:8">
      <c r="A163" s="261"/>
      <c r="B163" s="262"/>
      <c r="C163" s="262"/>
      <c r="D163" s="262"/>
      <c r="E163" s="262"/>
      <c r="F163" s="262"/>
      <c r="G163" s="262"/>
      <c r="H163" s="262"/>
    </row>
    <row r="164" spans="1:8" ht="18">
      <c r="C164" s="273" t="s">
        <v>145</v>
      </c>
      <c r="D164" s="274"/>
      <c r="E164" s="53" t="s">
        <v>146</v>
      </c>
    </row>
    <row r="165" spans="1:8" ht="18">
      <c r="B165" s="67">
        <v>1</v>
      </c>
      <c r="C165" s="259"/>
      <c r="D165" s="260"/>
      <c r="E165" s="68"/>
    </row>
    <row r="166" spans="1:8" ht="18">
      <c r="B166" s="67">
        <v>2</v>
      </c>
      <c r="C166" s="259"/>
      <c r="D166" s="260"/>
      <c r="E166" s="68"/>
    </row>
    <row r="167" spans="1:8" ht="18">
      <c r="B167" s="67">
        <v>3</v>
      </c>
      <c r="C167" s="259"/>
      <c r="D167" s="260"/>
      <c r="E167" s="68"/>
    </row>
    <row r="168" spans="1:8" ht="18">
      <c r="B168" s="67">
        <v>4</v>
      </c>
      <c r="C168" s="259"/>
      <c r="D168" s="260"/>
      <c r="E168" s="68"/>
    </row>
    <row r="169" spans="1:8" ht="18">
      <c r="B169" s="67">
        <v>5</v>
      </c>
      <c r="C169" s="259"/>
      <c r="D169" s="260"/>
      <c r="E169" s="68"/>
    </row>
    <row r="170" spans="1:8" ht="18">
      <c r="B170" s="67">
        <v>6</v>
      </c>
      <c r="C170" s="259"/>
      <c r="D170" s="260"/>
      <c r="E170" s="68"/>
    </row>
    <row r="171" spans="1:8" ht="18">
      <c r="B171" s="67">
        <v>7</v>
      </c>
      <c r="C171" s="259"/>
      <c r="D171" s="260"/>
      <c r="E171" s="68"/>
    </row>
    <row r="172" spans="1:8" ht="18">
      <c r="B172" s="67">
        <v>8</v>
      </c>
      <c r="C172" s="259"/>
      <c r="D172" s="260"/>
      <c r="E172" s="68"/>
    </row>
    <row r="173" spans="1:8" ht="18">
      <c r="B173" s="67">
        <v>9</v>
      </c>
      <c r="C173" s="259"/>
      <c r="D173" s="260"/>
      <c r="E173" s="68"/>
    </row>
    <row r="174" spans="1:8" ht="18">
      <c r="B174" s="67">
        <v>10</v>
      </c>
      <c r="C174" s="259"/>
      <c r="D174" s="260"/>
      <c r="E174" s="68"/>
    </row>
    <row r="175" spans="1:8" ht="18">
      <c r="B175" s="67">
        <v>11</v>
      </c>
      <c r="C175" s="259"/>
      <c r="D175" s="260"/>
      <c r="E175" s="68"/>
    </row>
    <row r="176" spans="1:8" ht="18">
      <c r="B176" s="67">
        <v>12</v>
      </c>
      <c r="C176" s="259"/>
      <c r="D176" s="260"/>
      <c r="E176" s="68"/>
    </row>
    <row r="177" spans="1:8" ht="18">
      <c r="B177" s="67">
        <v>13</v>
      </c>
      <c r="C177" s="259"/>
      <c r="D177" s="260"/>
      <c r="E177" s="68"/>
    </row>
    <row r="178" spans="1:8" ht="18">
      <c r="B178" s="67">
        <v>14</v>
      </c>
      <c r="C178" s="259"/>
      <c r="D178" s="260"/>
      <c r="E178" s="68"/>
    </row>
    <row r="179" spans="1:8" ht="18">
      <c r="B179" s="67">
        <v>15</v>
      </c>
      <c r="C179" s="259"/>
      <c r="D179" s="260"/>
      <c r="E179" s="68"/>
    </row>
    <row r="180" spans="1:8" ht="18">
      <c r="B180" s="67">
        <v>16</v>
      </c>
      <c r="C180" s="259"/>
      <c r="D180" s="260"/>
      <c r="E180" s="68"/>
    </row>
    <row r="181" spans="1:8" ht="18">
      <c r="B181" s="67">
        <v>17</v>
      </c>
      <c r="C181" s="259"/>
      <c r="D181" s="260"/>
      <c r="E181" s="68"/>
    </row>
    <row r="182" spans="1:8" ht="18">
      <c r="B182" s="67">
        <v>18</v>
      </c>
      <c r="C182" s="259"/>
      <c r="D182" s="260"/>
      <c r="E182" s="68"/>
    </row>
    <row r="183" spans="1:8" ht="18">
      <c r="B183" s="67">
        <v>19</v>
      </c>
      <c r="C183" s="259"/>
      <c r="D183" s="260"/>
      <c r="E183" s="68"/>
    </row>
    <row r="185" spans="1:8">
      <c r="A185" s="261">
        <v>11</v>
      </c>
      <c r="B185" s="262" t="s">
        <v>147</v>
      </c>
      <c r="C185" s="262"/>
      <c r="D185" s="262"/>
      <c r="E185" s="262"/>
      <c r="F185" s="262"/>
      <c r="G185" s="262"/>
      <c r="H185" s="262"/>
    </row>
    <row r="186" spans="1:8">
      <c r="A186" s="261"/>
      <c r="B186" s="262"/>
      <c r="C186" s="262"/>
      <c r="D186" s="262"/>
      <c r="E186" s="262"/>
      <c r="F186" s="262"/>
      <c r="G186" s="262"/>
      <c r="H186" s="262"/>
    </row>
    <row r="187" spans="1:8">
      <c r="A187" s="263" t="e" vm="7">
        <v>#VALUE!</v>
      </c>
      <c r="B187" s="263"/>
      <c r="C187" s="263"/>
      <c r="D187" s="263"/>
      <c r="E187" s="263"/>
    </row>
    <row r="188" spans="1:8">
      <c r="A188" s="263"/>
      <c r="B188" s="263"/>
      <c r="C188" s="263"/>
      <c r="D188" s="263"/>
      <c r="E188" s="263"/>
    </row>
    <row r="189" spans="1:8">
      <c r="A189" s="263"/>
      <c r="B189" s="263"/>
      <c r="C189" s="263"/>
      <c r="D189" s="263"/>
      <c r="E189" s="263"/>
    </row>
    <row r="190" spans="1:8">
      <c r="A190" s="263"/>
      <c r="B190" s="263"/>
      <c r="C190" s="263"/>
      <c r="D190" s="263"/>
      <c r="E190" s="263"/>
    </row>
    <row r="191" spans="1:8">
      <c r="A191" s="263"/>
      <c r="B191" s="263"/>
      <c r="C191" s="263"/>
      <c r="D191" s="263"/>
      <c r="E191" s="263"/>
    </row>
    <row r="192" spans="1:8">
      <c r="A192" s="263"/>
      <c r="B192" s="263"/>
      <c r="C192" s="263"/>
      <c r="D192" s="263"/>
      <c r="E192" s="263"/>
    </row>
    <row r="193" spans="1:5">
      <c r="A193" s="263"/>
      <c r="B193" s="263"/>
      <c r="C193" s="263"/>
      <c r="D193" s="263"/>
      <c r="E193" s="263"/>
    </row>
    <row r="194" spans="1:5">
      <c r="A194" s="263"/>
      <c r="B194" s="263"/>
      <c r="C194" s="263"/>
      <c r="D194" s="263"/>
      <c r="E194" s="263"/>
    </row>
    <row r="195" spans="1:5">
      <c r="A195" s="263"/>
      <c r="B195" s="263"/>
      <c r="C195" s="263"/>
      <c r="D195" s="263"/>
      <c r="E195" s="263"/>
    </row>
    <row r="196" spans="1:5">
      <c r="A196" s="263"/>
      <c r="B196" s="263"/>
      <c r="C196" s="263"/>
      <c r="D196" s="263"/>
      <c r="E196" s="263"/>
    </row>
    <row r="197" spans="1:5">
      <c r="A197" s="263"/>
      <c r="B197" s="263"/>
      <c r="C197" s="263"/>
      <c r="D197" s="263"/>
      <c r="E197" s="263"/>
    </row>
    <row r="198" spans="1:5">
      <c r="A198" s="263"/>
      <c r="B198" s="263"/>
      <c r="C198" s="263"/>
      <c r="D198" s="263"/>
      <c r="E198" s="263"/>
    </row>
    <row r="199" spans="1:5">
      <c r="A199" s="263"/>
      <c r="B199" s="263"/>
      <c r="C199" s="263"/>
      <c r="D199" s="263"/>
      <c r="E199" s="263"/>
    </row>
    <row r="200" spans="1:5">
      <c r="A200" s="263"/>
      <c r="B200" s="263"/>
      <c r="C200" s="263"/>
      <c r="D200" s="263"/>
      <c r="E200" s="263"/>
    </row>
    <row r="201" spans="1:5">
      <c r="A201" s="263"/>
      <c r="B201" s="263"/>
      <c r="C201" s="263"/>
      <c r="D201" s="263"/>
      <c r="E201" s="263"/>
    </row>
    <row r="202" spans="1:5">
      <c r="A202" s="263"/>
      <c r="B202" s="263"/>
      <c r="C202" s="263"/>
      <c r="D202" s="263"/>
      <c r="E202" s="263"/>
    </row>
    <row r="203" spans="1:5">
      <c r="A203" s="263"/>
      <c r="B203" s="263"/>
      <c r="C203" s="263"/>
      <c r="D203" s="263"/>
      <c r="E203" s="263"/>
    </row>
    <row r="204" spans="1:5">
      <c r="A204" s="263"/>
      <c r="B204" s="263"/>
      <c r="C204" s="263"/>
      <c r="D204" s="263"/>
      <c r="E204" s="263"/>
    </row>
    <row r="205" spans="1:5">
      <c r="A205" s="263"/>
      <c r="B205" s="263"/>
      <c r="C205" s="263"/>
      <c r="D205" s="263"/>
      <c r="E205" s="263"/>
    </row>
    <row r="206" spans="1:5">
      <c r="A206" s="263"/>
      <c r="B206" s="263"/>
      <c r="C206" s="263"/>
      <c r="D206" s="263"/>
      <c r="E206" s="263"/>
    </row>
    <row r="210" spans="1:9">
      <c r="A210" s="261">
        <v>12</v>
      </c>
      <c r="B210" s="262" t="s">
        <v>148</v>
      </c>
      <c r="C210" s="262"/>
      <c r="D210" s="262"/>
      <c r="E210" s="262"/>
      <c r="F210" s="262"/>
      <c r="G210" s="262"/>
      <c r="H210" s="262"/>
    </row>
    <row r="211" spans="1:9">
      <c r="A211" s="261"/>
      <c r="B211" s="262"/>
      <c r="C211" s="262"/>
      <c r="D211" s="262"/>
      <c r="E211" s="262"/>
      <c r="F211" s="262"/>
      <c r="G211" s="262"/>
      <c r="H211" s="262"/>
    </row>
    <row r="212" spans="1:9" ht="25.5">
      <c r="B212" s="264" t="s">
        <v>149</v>
      </c>
      <c r="C212" s="264"/>
      <c r="D212" s="265" t="s">
        <v>150</v>
      </c>
      <c r="E212" s="265"/>
      <c r="F212" s="265"/>
      <c r="G212" s="265"/>
      <c r="H212" s="265"/>
      <c r="I212" s="236" t="s">
        <v>151</v>
      </c>
    </row>
    <row r="213" spans="1:9" ht="26.25" thickBot="1">
      <c r="B213" s="70"/>
    </row>
    <row r="214" spans="1:9" ht="38.25" thickBot="1">
      <c r="C214" s="71" t="s">
        <v>152</v>
      </c>
      <c r="D214" s="298" t="s">
        <v>153</v>
      </c>
      <c r="E214" s="298"/>
      <c r="F214" s="298"/>
      <c r="G214" s="71" t="s">
        <v>154</v>
      </c>
    </row>
    <row r="215" spans="1:9" ht="58.15" customHeight="1" thickBot="1">
      <c r="C215" s="72">
        <v>1</v>
      </c>
      <c r="D215" s="296" t="s">
        <v>155</v>
      </c>
      <c r="E215" s="296"/>
      <c r="F215" s="296"/>
      <c r="G215" s="72" t="s">
        <v>151</v>
      </c>
    </row>
    <row r="216" spans="1:9" ht="19.5" thickBot="1">
      <c r="C216" s="72">
        <v>2</v>
      </c>
      <c r="D216" s="296" t="s">
        <v>237</v>
      </c>
      <c r="E216" s="296"/>
      <c r="F216" s="296"/>
      <c r="G216" s="72" t="s">
        <v>151</v>
      </c>
    </row>
    <row r="217" spans="1:9" ht="19.5" thickBot="1">
      <c r="C217" s="72">
        <v>3</v>
      </c>
      <c r="D217" s="296" t="s">
        <v>238</v>
      </c>
      <c r="E217" s="296"/>
      <c r="F217" s="296"/>
      <c r="G217" s="72" t="s">
        <v>151</v>
      </c>
    </row>
    <row r="218" spans="1:9" ht="19.5" thickBot="1">
      <c r="C218" s="72">
        <v>4</v>
      </c>
      <c r="D218" s="296" t="s">
        <v>158</v>
      </c>
      <c r="E218" s="296"/>
      <c r="F218" s="296"/>
      <c r="G218" s="72" t="s">
        <v>151</v>
      </c>
    </row>
    <row r="219" spans="1:9" ht="19.5" thickBot="1">
      <c r="C219" s="72">
        <v>5</v>
      </c>
      <c r="D219" s="296" t="s">
        <v>159</v>
      </c>
      <c r="E219" s="296"/>
      <c r="F219" s="296"/>
      <c r="G219" s="72" t="s">
        <v>151</v>
      </c>
    </row>
    <row r="220" spans="1:9" ht="19.5" thickBot="1">
      <c r="C220" s="72">
        <v>6</v>
      </c>
      <c r="D220" s="296" t="s">
        <v>160</v>
      </c>
      <c r="E220" s="296"/>
      <c r="F220" s="296"/>
      <c r="G220" s="72" t="s">
        <v>151</v>
      </c>
    </row>
    <row r="221" spans="1:9" ht="19.5" thickBot="1">
      <c r="C221" s="72">
        <v>7</v>
      </c>
      <c r="D221" s="296" t="s">
        <v>239</v>
      </c>
      <c r="E221" s="296"/>
      <c r="F221" s="296"/>
      <c r="G221" s="72" t="s">
        <v>151</v>
      </c>
    </row>
    <row r="222" spans="1:9" ht="19.5" thickBot="1">
      <c r="C222" s="72">
        <v>8</v>
      </c>
      <c r="D222" s="297" t="s">
        <v>240</v>
      </c>
      <c r="E222" s="297"/>
      <c r="F222" s="297"/>
      <c r="G222" s="72" t="s">
        <v>151</v>
      </c>
    </row>
    <row r="223" spans="1:9" ht="19.5" thickBot="1">
      <c r="C223" s="72">
        <v>9</v>
      </c>
      <c r="D223" s="296" t="s">
        <v>161</v>
      </c>
      <c r="E223" s="296"/>
      <c r="F223" s="296"/>
      <c r="G223" s="72" t="s">
        <v>151</v>
      </c>
    </row>
    <row r="224" spans="1:9" ht="19.149999999999999" customHeight="1" thickBot="1">
      <c r="C224" s="72">
        <v>10</v>
      </c>
      <c r="D224" s="256" t="s">
        <v>162</v>
      </c>
      <c r="E224" s="257"/>
      <c r="F224" s="258"/>
      <c r="G224" s="72" t="s">
        <v>151</v>
      </c>
    </row>
    <row r="225" spans="3:7" ht="19.5" thickBot="1">
      <c r="C225" s="72">
        <v>11</v>
      </c>
      <c r="D225" s="256" t="s">
        <v>163</v>
      </c>
      <c r="E225" s="257"/>
      <c r="F225" s="258"/>
      <c r="G225" s="72" t="s">
        <v>151</v>
      </c>
    </row>
    <row r="226" spans="3:7" ht="18.75">
      <c r="E226" s="73" t="s">
        <v>164</v>
      </c>
    </row>
    <row r="227" spans="3:7" ht="18.75">
      <c r="E227" s="73" t="s">
        <v>165</v>
      </c>
    </row>
    <row r="228" spans="3:7" ht="18.75">
      <c r="E228" s="73" t="s">
        <v>166</v>
      </c>
    </row>
  </sheetData>
  <mergeCells count="101">
    <mergeCell ref="A1:M1"/>
    <mergeCell ref="A2:A3"/>
    <mergeCell ref="B2:H3"/>
    <mergeCell ref="B4:H4"/>
    <mergeCell ref="B5:H5"/>
    <mergeCell ref="B6:H6"/>
    <mergeCell ref="B14:F14"/>
    <mergeCell ref="H14:O14"/>
    <mergeCell ref="B24:H25"/>
    <mergeCell ref="C28:H29"/>
    <mergeCell ref="C30:H31"/>
    <mergeCell ref="B33:H34"/>
    <mergeCell ref="B7:H7"/>
    <mergeCell ref="B8:H8"/>
    <mergeCell ref="B9:H9"/>
    <mergeCell ref="B10:H10"/>
    <mergeCell ref="B11:H11"/>
    <mergeCell ref="B12:H12"/>
    <mergeCell ref="B51:O51"/>
    <mergeCell ref="A53:A54"/>
    <mergeCell ref="B53:H54"/>
    <mergeCell ref="B55:J70"/>
    <mergeCell ref="A71:A72"/>
    <mergeCell ref="B71:H72"/>
    <mergeCell ref="A36:B36"/>
    <mergeCell ref="C36:I41"/>
    <mergeCell ref="C43:H44"/>
    <mergeCell ref="C45:H46"/>
    <mergeCell ref="A48:A49"/>
    <mergeCell ref="B48:H49"/>
    <mergeCell ref="B111:C112"/>
    <mergeCell ref="D111:J112"/>
    <mergeCell ref="B113:C114"/>
    <mergeCell ref="D113:J114"/>
    <mergeCell ref="B115:C116"/>
    <mergeCell ref="D115:J116"/>
    <mergeCell ref="B73:J88"/>
    <mergeCell ref="A89:A90"/>
    <mergeCell ref="B89:H90"/>
    <mergeCell ref="B91:J106"/>
    <mergeCell ref="A108:A109"/>
    <mergeCell ref="B108:M109"/>
    <mergeCell ref="L123:O123"/>
    <mergeCell ref="A131:A132"/>
    <mergeCell ref="B131:H132"/>
    <mergeCell ref="B117:C118"/>
    <mergeCell ref="D117:J118"/>
    <mergeCell ref="A120:A121"/>
    <mergeCell ref="B120:M121"/>
    <mergeCell ref="B123:B124"/>
    <mergeCell ref="D123:D124"/>
    <mergeCell ref="E123:E124"/>
    <mergeCell ref="F123:F124"/>
    <mergeCell ref="G123:G124"/>
    <mergeCell ref="B133:E134"/>
    <mergeCell ref="F133:G134"/>
    <mergeCell ref="H133:K134"/>
    <mergeCell ref="A162:A163"/>
    <mergeCell ref="B162:H163"/>
    <mergeCell ref="C164:D164"/>
    <mergeCell ref="H123:H124"/>
    <mergeCell ref="I123:I124"/>
    <mergeCell ref="J123:J124"/>
    <mergeCell ref="C171:D171"/>
    <mergeCell ref="C172:D172"/>
    <mergeCell ref="C173:D173"/>
    <mergeCell ref="C174:D174"/>
    <mergeCell ref="C175:D175"/>
    <mergeCell ref="C176:D176"/>
    <mergeCell ref="C165:D165"/>
    <mergeCell ref="C166:D166"/>
    <mergeCell ref="C167:D167"/>
    <mergeCell ref="C168:D168"/>
    <mergeCell ref="C169:D169"/>
    <mergeCell ref="C170:D170"/>
    <mergeCell ref="C183:D183"/>
    <mergeCell ref="A185:A186"/>
    <mergeCell ref="B185:H186"/>
    <mergeCell ref="A187:E206"/>
    <mergeCell ref="A210:A211"/>
    <mergeCell ref="B210:H211"/>
    <mergeCell ref="C177:D177"/>
    <mergeCell ref="C178:D178"/>
    <mergeCell ref="C179:D179"/>
    <mergeCell ref="C180:D180"/>
    <mergeCell ref="C181:D181"/>
    <mergeCell ref="C182:D182"/>
    <mergeCell ref="D224:F224"/>
    <mergeCell ref="D225:F225"/>
    <mergeCell ref="D218:F218"/>
    <mergeCell ref="D219:F219"/>
    <mergeCell ref="D220:F220"/>
    <mergeCell ref="D221:F221"/>
    <mergeCell ref="D222:F222"/>
    <mergeCell ref="D223:F223"/>
    <mergeCell ref="B212:C212"/>
    <mergeCell ref="D212:H212"/>
    <mergeCell ref="D214:F214"/>
    <mergeCell ref="D215:F215"/>
    <mergeCell ref="D216:F216"/>
    <mergeCell ref="D217:F217"/>
  </mergeCells>
  <conditionalFormatting sqref="O18:O21">
    <cfRule type="containsText" dxfId="9" priority="1" operator="containsText" text="غير مطالب بالتعديل في الأسبوع القادم">
      <formula>NOT(ISERROR(SEARCH("غير مطالب بالتعديل في الأسبوع القادم",O18)))</formula>
    </cfRule>
    <cfRule type="containsText" dxfId="8" priority="2" operator="containsText" text="يتوجب عليك التعديل الأسبوع القادم">
      <formula>NOT(ISERROR(SEARCH("يتوجب عليك التعديل الأسبوع القادم",O18)))</formula>
    </cfRule>
  </conditionalFormatting>
  <pageMargins left="0.7" right="0.7" top="0.75" bottom="0.75" header="0.3" footer="0.3"/>
  <pageSetup orientation="portrait" horizontalDpi="4294967292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Q257"/>
  <sheetViews>
    <sheetView rightToLeft="1" zoomScaleNormal="100" workbookViewId="0">
      <selection activeCell="R16" sqref="R16"/>
    </sheetView>
  </sheetViews>
  <sheetFormatPr defaultColWidth="8.75" defaultRowHeight="14.25"/>
  <cols>
    <col min="1" max="1" width="7" customWidth="1"/>
    <col min="2" max="2" width="11.75" customWidth="1"/>
    <col min="3" max="3" width="13.125" customWidth="1"/>
    <col min="4" max="4" width="14.75" customWidth="1"/>
    <col min="5" max="5" width="11.5" customWidth="1"/>
    <col min="6" max="6" width="8.625" customWidth="1"/>
    <col min="7" max="7" width="9.5" customWidth="1"/>
    <col min="8" max="8" width="11.75" customWidth="1"/>
    <col min="9" max="9" width="11.5" customWidth="1"/>
    <col min="10" max="10" width="8.5" customWidth="1"/>
    <col min="11" max="11" width="9.125" customWidth="1"/>
    <col min="12" max="12" width="12.125" customWidth="1"/>
    <col min="13" max="13" width="11" customWidth="1"/>
    <col min="14" max="14" width="12.625" customWidth="1"/>
    <col min="15" max="15" width="27.125" customWidth="1"/>
  </cols>
  <sheetData>
    <row r="1" spans="1:17" ht="44.25">
      <c r="A1" s="315" t="s">
        <v>200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87" t="s">
        <v>219</v>
      </c>
      <c r="O1" s="88">
        <f>B19</f>
        <v>45407</v>
      </c>
    </row>
    <row r="2" spans="1:17" ht="15" customHeight="1">
      <c r="A2" s="261">
        <v>1</v>
      </c>
      <c r="B2" s="262" t="s">
        <v>99</v>
      </c>
      <c r="C2" s="262"/>
      <c r="D2" s="262"/>
      <c r="E2" s="262"/>
      <c r="F2" s="262"/>
      <c r="G2" s="262"/>
      <c r="H2" s="262"/>
    </row>
    <row r="3" spans="1:17" ht="15" customHeight="1">
      <c r="A3" s="261"/>
      <c r="B3" s="262"/>
      <c r="C3" s="262"/>
      <c r="D3" s="262"/>
      <c r="E3" s="262"/>
      <c r="F3" s="262"/>
      <c r="G3" s="262"/>
      <c r="H3" s="262"/>
    </row>
    <row r="4" spans="1:17" ht="19.899999999999999" customHeight="1">
      <c r="B4" s="288" t="s">
        <v>416</v>
      </c>
      <c r="C4" s="288"/>
      <c r="D4" s="288"/>
      <c r="E4" s="288"/>
      <c r="F4" s="288"/>
      <c r="G4" s="288"/>
      <c r="H4" s="288"/>
    </row>
    <row r="5" spans="1:17" ht="19.899999999999999" customHeight="1">
      <c r="B5" s="283" t="s">
        <v>451</v>
      </c>
      <c r="C5" s="283"/>
      <c r="D5" s="283"/>
      <c r="E5" s="283"/>
      <c r="F5" s="283"/>
      <c r="G5" s="283"/>
      <c r="H5" s="283"/>
    </row>
    <row r="6" spans="1:17" ht="19.899999999999999" customHeight="1">
      <c r="B6" s="289" t="s">
        <v>452</v>
      </c>
      <c r="C6" s="289"/>
      <c r="D6" s="289"/>
      <c r="E6" s="289"/>
      <c r="F6" s="289"/>
      <c r="G6" s="289"/>
      <c r="H6" s="289"/>
    </row>
    <row r="7" spans="1:17" ht="19.899999999999999" customHeight="1">
      <c r="B7" s="283" t="s">
        <v>419</v>
      </c>
      <c r="C7" s="283"/>
      <c r="D7" s="283"/>
      <c r="E7" s="283"/>
      <c r="F7" s="283"/>
      <c r="G7" s="283"/>
      <c r="H7" s="283"/>
    </row>
    <row r="8" spans="1:17" ht="19.899999999999999" customHeight="1">
      <c r="B8" s="283" t="s">
        <v>453</v>
      </c>
      <c r="C8" s="283"/>
      <c r="D8" s="283"/>
      <c r="E8" s="283"/>
      <c r="F8" s="283"/>
      <c r="G8" s="283"/>
      <c r="H8" s="283"/>
    </row>
    <row r="9" spans="1:17" ht="19.899999999999999" customHeight="1">
      <c r="B9" s="283" t="s">
        <v>454</v>
      </c>
      <c r="C9" s="283"/>
      <c r="D9" s="283"/>
      <c r="E9" s="283"/>
      <c r="F9" s="283"/>
      <c r="G9" s="283"/>
      <c r="H9" s="283"/>
    </row>
    <row r="10" spans="1:17" ht="19.899999999999999" customHeight="1">
      <c r="B10" s="283" t="s">
        <v>422</v>
      </c>
      <c r="C10" s="283"/>
      <c r="D10" s="283"/>
      <c r="E10" s="283"/>
      <c r="F10" s="283"/>
      <c r="G10" s="283"/>
      <c r="H10" s="283"/>
    </row>
    <row r="11" spans="1:17" ht="19.899999999999999" customHeight="1">
      <c r="B11" s="283" t="s">
        <v>446</v>
      </c>
      <c r="C11" s="283"/>
      <c r="D11" s="283"/>
      <c r="E11" s="283"/>
      <c r="F11" s="283"/>
      <c r="G11" s="283"/>
      <c r="H11" s="283"/>
    </row>
    <row r="12" spans="1:17" ht="19.899999999999999" customHeight="1">
      <c r="B12" s="283" t="s">
        <v>455</v>
      </c>
      <c r="C12" s="283"/>
      <c r="D12" s="283"/>
      <c r="E12" s="283"/>
      <c r="F12" s="283"/>
      <c r="G12" s="283"/>
      <c r="H12" s="283"/>
    </row>
    <row r="13" spans="1:17" ht="15" customHeight="1"/>
    <row r="14" spans="1:17" ht="28.9" customHeight="1">
      <c r="A14" s="89">
        <v>2</v>
      </c>
      <c r="B14" s="316" t="s">
        <v>202</v>
      </c>
      <c r="C14" s="316"/>
      <c r="D14" s="316"/>
      <c r="E14" s="316"/>
      <c r="F14" s="316"/>
      <c r="H14" s="317" t="s">
        <v>203</v>
      </c>
      <c r="I14" s="317"/>
      <c r="J14" s="317"/>
      <c r="K14" s="317"/>
      <c r="L14" s="317"/>
      <c r="M14" s="317"/>
      <c r="N14" s="317"/>
      <c r="O14" s="317"/>
      <c r="P14" s="90"/>
    </row>
    <row r="15" spans="1:17" ht="16.149999999999999" customHeight="1">
      <c r="A15" s="91" t="str">
        <f>'تقرير الأسبوع الأول'!A15</f>
        <v xml:space="preserve">أدخل قيمة المؤشر في أول يوم من تاريخ المسابقة </v>
      </c>
      <c r="B15" s="91"/>
      <c r="C15" s="92"/>
      <c r="D15" s="91"/>
      <c r="E15" s="93">
        <f>'تقرير الأسبوع الأول'!E15</f>
        <v>12666.9</v>
      </c>
      <c r="F15" s="94"/>
      <c r="G15" s="94"/>
      <c r="H15" s="95" t="s">
        <v>205</v>
      </c>
      <c r="I15" s="95"/>
      <c r="J15" s="95"/>
      <c r="K15" s="95"/>
      <c r="L15" s="96">
        <v>100000</v>
      </c>
      <c r="M15" s="94"/>
      <c r="N15" s="94"/>
      <c r="Q15" s="97" t="s">
        <v>206</v>
      </c>
    </row>
    <row r="16" spans="1:17" ht="15">
      <c r="A16" s="98"/>
      <c r="B16" s="98"/>
      <c r="C16" s="98"/>
      <c r="D16" s="98"/>
      <c r="E16" s="98"/>
      <c r="Q16" s="87" t="s">
        <v>201</v>
      </c>
    </row>
    <row r="17" spans="1:17" ht="56.25">
      <c r="A17" s="99" t="s">
        <v>207</v>
      </c>
      <c r="B17" s="99" t="s">
        <v>208</v>
      </c>
      <c r="C17" s="100" t="s">
        <v>209</v>
      </c>
      <c r="D17" s="101" t="s">
        <v>210</v>
      </c>
      <c r="E17" s="99" t="s">
        <v>211</v>
      </c>
      <c r="H17" s="99" t="s">
        <v>207</v>
      </c>
      <c r="I17" s="99" t="s">
        <v>208</v>
      </c>
      <c r="J17" s="102" t="s">
        <v>212</v>
      </c>
      <c r="K17" s="102" t="s">
        <v>213</v>
      </c>
      <c r="L17" s="103" t="s">
        <v>214</v>
      </c>
      <c r="M17" s="104" t="s">
        <v>215</v>
      </c>
      <c r="N17" s="99" t="s">
        <v>216</v>
      </c>
      <c r="O17" s="105" t="s">
        <v>217</v>
      </c>
    </row>
    <row r="18" spans="1:17" ht="15.75">
      <c r="A18" s="106" t="s">
        <v>218</v>
      </c>
      <c r="B18" s="92">
        <f>'تقرير الأسبوع الأول'!B18</f>
        <v>45400</v>
      </c>
      <c r="C18" s="107">
        <f>'تقرير الأسبوع الأول'!C18</f>
        <v>12502.35</v>
      </c>
      <c r="D18" s="108">
        <f>(C18-E15)/E15</f>
        <v>-1.2990550174075684E-2</v>
      </c>
      <c r="E18" s="109">
        <f>1+D18</f>
        <v>0.98700944982592431</v>
      </c>
      <c r="H18" s="106" t="s">
        <v>218</v>
      </c>
      <c r="I18" s="92">
        <f>'تقرير الأسبوع الأول'!I18</f>
        <v>45400</v>
      </c>
      <c r="J18" s="235">
        <f>'تقرير الأسبوع الأول'!J18</f>
        <v>3109.48</v>
      </c>
      <c r="K18" s="110">
        <f>'تقرير الأسبوع الأول'!K18</f>
        <v>97063.9</v>
      </c>
      <c r="L18" s="111">
        <f>K18+J18</f>
        <v>100173.37999999999</v>
      </c>
      <c r="M18" s="108">
        <f>(L18-L15)/L15</f>
        <v>1.7337999999999011E-3</v>
      </c>
      <c r="N18" s="112">
        <f>1+M18</f>
        <v>1.0017338</v>
      </c>
      <c r="O18" s="220" t="str">
        <f>IF(M18&gt;D18,"غير مطالب بالتعديل في الأسبوع القادم","يتوجب عليك التعديل الأسبوع القادم")</f>
        <v>غير مطالب بالتعديل في الأسبوع القادم</v>
      </c>
      <c r="Q18" s="87" t="s">
        <v>219</v>
      </c>
    </row>
    <row r="19" spans="1:17" ht="15.75">
      <c r="A19" s="106" t="s">
        <v>220</v>
      </c>
      <c r="B19" s="92">
        <f>'تقرير الأسبوع الأول'!B19</f>
        <v>45407</v>
      </c>
      <c r="C19" s="107">
        <v>12254.53</v>
      </c>
      <c r="D19" s="218">
        <f>(C19-C18)/C18</f>
        <v>-1.9821873487784272E-2</v>
      </c>
      <c r="E19" s="109">
        <f>1+D19</f>
        <v>0.9801781265122157</v>
      </c>
      <c r="H19" s="106" t="s">
        <v>220</v>
      </c>
      <c r="I19" s="92">
        <f>'تقرير الأسبوع الأول'!I19</f>
        <v>45407</v>
      </c>
      <c r="J19" s="110">
        <f>3109.48+1307.775</f>
        <v>4417.2550000000001</v>
      </c>
      <c r="K19" s="235">
        <v>97841.15</v>
      </c>
      <c r="L19" s="111">
        <f>K19+J19</f>
        <v>102258.405</v>
      </c>
      <c r="M19" s="218">
        <f>(L19-L18)/L18</f>
        <v>2.0814162405221916E-2</v>
      </c>
      <c r="N19" s="112">
        <f>1+M19</f>
        <v>1.0208141624052218</v>
      </c>
      <c r="O19" s="220" t="str">
        <f t="shared" ref="O19" si="0">IF(M19&gt;D19,"غير مطالب بالتعديل في الأسبوع القادم","يتوجب عليك التعديل الأسبوع القادم")</f>
        <v>غير مطالب بالتعديل في الأسبوع القادم</v>
      </c>
    </row>
    <row r="20" spans="1:17" ht="15.75">
      <c r="A20" s="106" t="s">
        <v>221</v>
      </c>
      <c r="B20" s="92">
        <f>'تقرير الأسبوع الأول'!B20</f>
        <v>45414</v>
      </c>
      <c r="C20" s="114"/>
      <c r="D20" s="108"/>
      <c r="E20" s="109"/>
      <c r="H20" s="106" t="s">
        <v>221</v>
      </c>
      <c r="I20" s="92">
        <f>'تقرير الأسبوع الأول'!I20</f>
        <v>45414</v>
      </c>
      <c r="J20" s="115"/>
      <c r="K20" s="115"/>
      <c r="L20" s="111"/>
      <c r="M20" s="108"/>
      <c r="N20" s="112"/>
      <c r="O20" s="220"/>
      <c r="Q20" s="87" t="s">
        <v>222</v>
      </c>
    </row>
    <row r="21" spans="1:17" ht="15.75">
      <c r="A21" s="106" t="s">
        <v>223</v>
      </c>
      <c r="B21" s="92">
        <f>'تقرير الأسبوع الأول'!B21</f>
        <v>45421</v>
      </c>
      <c r="C21" s="114"/>
      <c r="D21" s="108"/>
      <c r="E21" s="109"/>
      <c r="H21" s="106" t="s">
        <v>223</v>
      </c>
      <c r="I21" s="92">
        <f>'تقرير الأسبوع الأول'!I21</f>
        <v>45421</v>
      </c>
      <c r="J21" s="115"/>
      <c r="K21" s="115"/>
      <c r="L21" s="111"/>
      <c r="M21" s="108"/>
      <c r="N21" s="112"/>
      <c r="O21" s="220"/>
    </row>
    <row r="22" spans="1:17" ht="15.75">
      <c r="A22" s="106"/>
      <c r="B22" s="92"/>
      <c r="C22" s="114"/>
      <c r="D22" s="108"/>
      <c r="E22" s="109"/>
      <c r="H22" s="106"/>
      <c r="I22" s="92"/>
      <c r="J22" s="115"/>
      <c r="K22" s="115"/>
      <c r="L22" s="111"/>
      <c r="M22" s="108"/>
      <c r="N22" s="112"/>
      <c r="O22" s="222"/>
      <c r="Q22" s="87" t="s">
        <v>224</v>
      </c>
    </row>
    <row r="24" spans="1:17" ht="15" customHeight="1">
      <c r="B24" s="314" t="s">
        <v>225</v>
      </c>
      <c r="C24" s="314"/>
      <c r="D24" s="314"/>
      <c r="E24" s="314"/>
      <c r="F24" s="314"/>
      <c r="G24" s="314"/>
      <c r="H24" s="314"/>
    </row>
    <row r="25" spans="1:17" ht="15" customHeight="1">
      <c r="B25" s="314"/>
      <c r="C25" s="314"/>
      <c r="D25" s="314"/>
      <c r="E25" s="314"/>
      <c r="F25" s="314"/>
      <c r="G25" s="314"/>
      <c r="H25" s="314"/>
    </row>
    <row r="28" spans="1:17">
      <c r="C28" s="308" t="s">
        <v>172</v>
      </c>
      <c r="D28" s="309"/>
      <c r="E28" s="309"/>
      <c r="F28" s="309"/>
      <c r="G28" s="309"/>
      <c r="H28" s="310"/>
    </row>
    <row r="29" spans="1:17">
      <c r="C29" s="308"/>
      <c r="D29" s="309"/>
      <c r="E29" s="309"/>
      <c r="F29" s="309"/>
      <c r="G29" s="309"/>
      <c r="H29" s="310"/>
    </row>
    <row r="30" spans="1:17">
      <c r="C30" s="311" t="s">
        <v>226</v>
      </c>
      <c r="D30" s="312"/>
      <c r="E30" s="312"/>
      <c r="F30" s="312"/>
      <c r="G30" s="312"/>
      <c r="H30" s="313"/>
    </row>
    <row r="31" spans="1:17">
      <c r="C31" s="311"/>
      <c r="D31" s="312"/>
      <c r="E31" s="312"/>
      <c r="F31" s="312"/>
      <c r="G31" s="312"/>
      <c r="H31" s="313"/>
    </row>
    <row r="33" spans="1:12" ht="16.149999999999999" customHeight="1">
      <c r="B33" s="314" t="s">
        <v>173</v>
      </c>
      <c r="C33" s="314"/>
      <c r="D33" s="314"/>
      <c r="E33" s="314"/>
      <c r="F33" s="314"/>
      <c r="G33" s="314"/>
      <c r="H33" s="314"/>
      <c r="L33" s="97"/>
    </row>
    <row r="34" spans="1:12" ht="15" customHeight="1">
      <c r="B34" s="314"/>
      <c r="C34" s="314"/>
      <c r="D34" s="314"/>
      <c r="E34" s="314"/>
      <c r="F34" s="314"/>
      <c r="G34" s="314"/>
      <c r="H34" s="314"/>
    </row>
    <row r="36" spans="1:12">
      <c r="A36" s="306" t="s">
        <v>227</v>
      </c>
      <c r="B36" s="306"/>
      <c r="C36" s="307" t="s">
        <v>128</v>
      </c>
      <c r="D36" s="307"/>
      <c r="E36" s="307"/>
      <c r="F36" s="307"/>
      <c r="G36" s="307"/>
      <c r="H36" s="307"/>
      <c r="I36" s="307"/>
    </row>
    <row r="37" spans="1:12">
      <c r="A37" s="116" t="s">
        <v>228</v>
      </c>
      <c r="B37" s="117">
        <f>B18</f>
        <v>45400</v>
      </c>
      <c r="C37" s="307"/>
      <c r="D37" s="307"/>
      <c r="E37" s="307"/>
      <c r="F37" s="307"/>
      <c r="G37" s="307"/>
      <c r="H37" s="307"/>
      <c r="I37" s="307"/>
    </row>
    <row r="38" spans="1:12">
      <c r="C38" s="307"/>
      <c r="D38" s="307"/>
      <c r="E38" s="307"/>
      <c r="F38" s="307"/>
      <c r="G38" s="307"/>
      <c r="H38" s="307"/>
      <c r="I38" s="307"/>
    </row>
    <row r="39" spans="1:12">
      <c r="C39" s="307"/>
      <c r="D39" s="307"/>
      <c r="E39" s="307"/>
      <c r="F39" s="307"/>
      <c r="G39" s="307"/>
      <c r="H39" s="307"/>
      <c r="I39" s="307"/>
    </row>
    <row r="40" spans="1:12">
      <c r="C40" s="307"/>
      <c r="D40" s="307"/>
      <c r="E40" s="307"/>
      <c r="F40" s="307"/>
      <c r="G40" s="307"/>
      <c r="H40" s="307"/>
      <c r="I40" s="307"/>
    </row>
    <row r="41" spans="1:12">
      <c r="C41" s="307"/>
      <c r="D41" s="307"/>
      <c r="E41" s="307"/>
      <c r="F41" s="307"/>
      <c r="G41" s="307"/>
      <c r="H41" s="307"/>
      <c r="I41" s="307"/>
    </row>
    <row r="43" spans="1:12">
      <c r="A43" s="306" t="s">
        <v>241</v>
      </c>
      <c r="B43" s="306"/>
      <c r="C43" s="307" t="s">
        <v>128</v>
      </c>
      <c r="D43" s="307"/>
      <c r="E43" s="307"/>
      <c r="F43" s="307"/>
      <c r="G43" s="307"/>
      <c r="H43" s="307"/>
      <c r="I43" s="307"/>
    </row>
    <row r="44" spans="1:12">
      <c r="A44" s="118" t="s">
        <v>242</v>
      </c>
      <c r="B44" s="119">
        <f>B19</f>
        <v>45407</v>
      </c>
      <c r="C44" s="307"/>
      <c r="D44" s="307"/>
      <c r="E44" s="307"/>
      <c r="F44" s="307"/>
      <c r="G44" s="307"/>
      <c r="H44" s="307"/>
      <c r="I44" s="307"/>
    </row>
    <row r="45" spans="1:12">
      <c r="C45" s="307"/>
      <c r="D45" s="307"/>
      <c r="E45" s="307"/>
      <c r="F45" s="307"/>
      <c r="G45" s="307"/>
      <c r="H45" s="307"/>
      <c r="I45" s="307"/>
    </row>
    <row r="46" spans="1:12">
      <c r="C46" s="307"/>
      <c r="D46" s="307"/>
      <c r="E46" s="307"/>
      <c r="F46" s="307"/>
      <c r="G46" s="307"/>
      <c r="H46" s="307"/>
      <c r="I46" s="307"/>
    </row>
    <row r="47" spans="1:12">
      <c r="C47" s="307"/>
      <c r="D47" s="307"/>
      <c r="E47" s="307"/>
      <c r="F47" s="307"/>
      <c r="G47" s="307"/>
      <c r="H47" s="307"/>
      <c r="I47" s="307"/>
    </row>
    <row r="48" spans="1:12">
      <c r="C48" s="307"/>
      <c r="D48" s="307"/>
      <c r="E48" s="307"/>
      <c r="F48" s="307"/>
      <c r="G48" s="307"/>
      <c r="H48" s="307"/>
      <c r="I48" s="307"/>
    </row>
    <row r="50" spans="1:15">
      <c r="C50" s="308" t="s">
        <v>177</v>
      </c>
      <c r="D50" s="309"/>
      <c r="E50" s="309"/>
      <c r="F50" s="309"/>
      <c r="G50" s="309"/>
      <c r="H50" s="310"/>
    </row>
    <row r="51" spans="1:15">
      <c r="C51" s="308"/>
      <c r="D51" s="309"/>
      <c r="E51" s="309"/>
      <c r="F51" s="309"/>
      <c r="G51" s="309"/>
      <c r="H51" s="310"/>
    </row>
    <row r="52" spans="1:15">
      <c r="C52" s="311" t="s">
        <v>226</v>
      </c>
      <c r="D52" s="312"/>
      <c r="E52" s="312"/>
      <c r="F52" s="312"/>
      <c r="G52" s="312"/>
      <c r="H52" s="313"/>
    </row>
    <row r="53" spans="1:15">
      <c r="C53" s="311"/>
      <c r="D53" s="312"/>
      <c r="E53" s="312"/>
      <c r="F53" s="312"/>
      <c r="G53" s="312"/>
      <c r="H53" s="313"/>
    </row>
    <row r="55" spans="1:15" ht="15" customHeight="1">
      <c r="A55" s="261">
        <v>3</v>
      </c>
      <c r="B55" s="262" t="s">
        <v>178</v>
      </c>
      <c r="C55" s="262"/>
      <c r="D55" s="262"/>
      <c r="E55" s="262"/>
      <c r="F55" s="262"/>
      <c r="G55" s="262"/>
      <c r="H55" s="262"/>
    </row>
    <row r="56" spans="1:15" ht="15" customHeight="1">
      <c r="A56" s="261"/>
      <c r="B56" s="262"/>
      <c r="C56" s="262"/>
      <c r="D56" s="262"/>
      <c r="E56" s="262"/>
      <c r="F56" s="262"/>
      <c r="G56" s="262"/>
      <c r="H56" s="262"/>
    </row>
    <row r="58" spans="1:15" ht="18">
      <c r="B58" s="303" t="s">
        <v>229</v>
      </c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</row>
    <row r="60" spans="1:15">
      <c r="A60" s="261">
        <v>4</v>
      </c>
      <c r="B60" s="262" t="s">
        <v>230</v>
      </c>
      <c r="C60" s="262"/>
      <c r="D60" s="262"/>
      <c r="E60" s="262"/>
      <c r="F60" s="262"/>
      <c r="G60" s="262"/>
      <c r="H60" s="262"/>
    </row>
    <row r="61" spans="1:15">
      <c r="A61" s="261"/>
      <c r="B61" s="262"/>
      <c r="C61" s="262"/>
      <c r="D61" s="262"/>
      <c r="E61" s="262"/>
      <c r="F61" s="262"/>
      <c r="G61" s="262"/>
      <c r="H61" s="262"/>
    </row>
    <row r="62" spans="1:15">
      <c r="B62" s="275" t="s">
        <v>128</v>
      </c>
      <c r="C62" s="275"/>
      <c r="D62" s="275"/>
      <c r="E62" s="275"/>
      <c r="F62" s="275"/>
      <c r="G62" s="275"/>
      <c r="H62" s="275"/>
      <c r="I62" s="275"/>
      <c r="J62" s="275"/>
    </row>
    <row r="63" spans="1:15">
      <c r="B63" s="275"/>
      <c r="C63" s="275"/>
      <c r="D63" s="275"/>
      <c r="E63" s="275"/>
      <c r="F63" s="275"/>
      <c r="G63" s="275"/>
      <c r="H63" s="275"/>
      <c r="I63" s="275"/>
      <c r="J63" s="275"/>
    </row>
    <row r="64" spans="1:15">
      <c r="B64" s="275"/>
      <c r="C64" s="275"/>
      <c r="D64" s="275"/>
      <c r="E64" s="275"/>
      <c r="F64" s="275"/>
      <c r="G64" s="275"/>
      <c r="H64" s="275"/>
      <c r="I64" s="275"/>
      <c r="J64" s="275"/>
    </row>
    <row r="65" spans="1:10">
      <c r="B65" s="275"/>
      <c r="C65" s="275"/>
      <c r="D65" s="275"/>
      <c r="E65" s="275"/>
      <c r="F65" s="275"/>
      <c r="G65" s="275"/>
      <c r="H65" s="275"/>
      <c r="I65" s="275"/>
      <c r="J65" s="275"/>
    </row>
    <row r="66" spans="1:10">
      <c r="B66" s="275"/>
      <c r="C66" s="275"/>
      <c r="D66" s="275"/>
      <c r="E66" s="275"/>
      <c r="F66" s="275"/>
      <c r="G66" s="275"/>
      <c r="H66" s="275"/>
      <c r="I66" s="275"/>
      <c r="J66" s="275"/>
    </row>
    <row r="67" spans="1:10">
      <c r="B67" s="275"/>
      <c r="C67" s="275"/>
      <c r="D67" s="275"/>
      <c r="E67" s="275"/>
      <c r="F67" s="275"/>
      <c r="G67" s="275"/>
      <c r="H67" s="275"/>
      <c r="I67" s="275"/>
      <c r="J67" s="275"/>
    </row>
    <row r="68" spans="1:10">
      <c r="B68" s="275"/>
      <c r="C68" s="275"/>
      <c r="D68" s="275"/>
      <c r="E68" s="275"/>
      <c r="F68" s="275"/>
      <c r="G68" s="275"/>
      <c r="H68" s="275"/>
      <c r="I68" s="275"/>
      <c r="J68" s="275"/>
    </row>
    <row r="69" spans="1:10">
      <c r="B69" s="275"/>
      <c r="C69" s="275"/>
      <c r="D69" s="275"/>
      <c r="E69" s="275"/>
      <c r="F69" s="275"/>
      <c r="G69" s="275"/>
      <c r="H69" s="275"/>
      <c r="I69" s="275"/>
      <c r="J69" s="275"/>
    </row>
    <row r="70" spans="1:10">
      <c r="B70" s="275"/>
      <c r="C70" s="275"/>
      <c r="D70" s="275"/>
      <c r="E70" s="275"/>
      <c r="F70" s="275"/>
      <c r="G70" s="275"/>
      <c r="H70" s="275"/>
      <c r="I70" s="275"/>
      <c r="J70" s="275"/>
    </row>
    <row r="71" spans="1:10">
      <c r="B71" s="275"/>
      <c r="C71" s="275"/>
      <c r="D71" s="275"/>
      <c r="E71" s="275"/>
      <c r="F71" s="275"/>
      <c r="G71" s="275"/>
      <c r="H71" s="275"/>
      <c r="I71" s="275"/>
      <c r="J71" s="275"/>
    </row>
    <row r="72" spans="1:10">
      <c r="B72" s="275"/>
      <c r="C72" s="275"/>
      <c r="D72" s="275"/>
      <c r="E72" s="275"/>
      <c r="F72" s="275"/>
      <c r="G72" s="275"/>
      <c r="H72" s="275"/>
      <c r="I72" s="275"/>
      <c r="J72" s="275"/>
    </row>
    <row r="73" spans="1:10">
      <c r="B73" s="275"/>
      <c r="C73" s="275"/>
      <c r="D73" s="275"/>
      <c r="E73" s="275"/>
      <c r="F73" s="275"/>
      <c r="G73" s="275"/>
      <c r="H73" s="275"/>
      <c r="I73" s="275"/>
      <c r="J73" s="275"/>
    </row>
    <row r="74" spans="1:10">
      <c r="B74" s="275"/>
      <c r="C74" s="275"/>
      <c r="D74" s="275"/>
      <c r="E74" s="275"/>
      <c r="F74" s="275"/>
      <c r="G74" s="275"/>
      <c r="H74" s="275"/>
      <c r="I74" s="275"/>
      <c r="J74" s="275"/>
    </row>
    <row r="75" spans="1:10">
      <c r="B75" s="275"/>
      <c r="C75" s="275"/>
      <c r="D75" s="275"/>
      <c r="E75" s="275"/>
      <c r="F75" s="275"/>
      <c r="G75" s="275"/>
      <c r="H75" s="275"/>
      <c r="I75" s="275"/>
      <c r="J75" s="275"/>
    </row>
    <row r="76" spans="1:10">
      <c r="B76" s="275"/>
      <c r="C76" s="275"/>
      <c r="D76" s="275"/>
      <c r="E76" s="275"/>
      <c r="F76" s="275"/>
      <c r="G76" s="275"/>
      <c r="H76" s="275"/>
      <c r="I76" s="275"/>
      <c r="J76" s="275"/>
    </row>
    <row r="77" spans="1:10">
      <c r="B77" s="275"/>
      <c r="C77" s="275"/>
      <c r="D77" s="275"/>
      <c r="E77" s="275"/>
      <c r="F77" s="275"/>
      <c r="G77" s="275"/>
      <c r="H77" s="275"/>
      <c r="I77" s="275"/>
      <c r="J77" s="275"/>
    </row>
    <row r="78" spans="1:10">
      <c r="A78" s="261">
        <v>5</v>
      </c>
      <c r="B78" s="262" t="s">
        <v>129</v>
      </c>
      <c r="C78" s="262"/>
      <c r="D78" s="262"/>
      <c r="E78" s="262"/>
      <c r="F78" s="262"/>
      <c r="G78" s="262"/>
      <c r="H78" s="262"/>
    </row>
    <row r="79" spans="1:10">
      <c r="A79" s="261"/>
      <c r="B79" s="262"/>
      <c r="C79" s="262"/>
      <c r="D79" s="262"/>
      <c r="E79" s="262"/>
      <c r="F79" s="262"/>
      <c r="G79" s="262"/>
      <c r="H79" s="262"/>
    </row>
    <row r="80" spans="1:10">
      <c r="B80" s="275" t="s">
        <v>128</v>
      </c>
      <c r="C80" s="275"/>
      <c r="D80" s="275"/>
      <c r="E80" s="275"/>
      <c r="F80" s="275"/>
      <c r="G80" s="275"/>
      <c r="H80" s="275"/>
      <c r="I80" s="275"/>
      <c r="J80" s="275"/>
    </row>
    <row r="81" spans="1:10">
      <c r="B81" s="275"/>
      <c r="C81" s="275"/>
      <c r="D81" s="275"/>
      <c r="E81" s="275"/>
      <c r="F81" s="275"/>
      <c r="G81" s="275"/>
      <c r="H81" s="275"/>
      <c r="I81" s="275"/>
      <c r="J81" s="275"/>
    </row>
    <row r="82" spans="1:10">
      <c r="B82" s="275"/>
      <c r="C82" s="275"/>
      <c r="D82" s="275"/>
      <c r="E82" s="275"/>
      <c r="F82" s="275"/>
      <c r="G82" s="275"/>
      <c r="H82" s="275"/>
      <c r="I82" s="275"/>
      <c r="J82" s="275"/>
    </row>
    <row r="83" spans="1:10">
      <c r="B83" s="275"/>
      <c r="C83" s="275"/>
      <c r="D83" s="275"/>
      <c r="E83" s="275"/>
      <c r="F83" s="275"/>
      <c r="G83" s="275"/>
      <c r="H83" s="275"/>
      <c r="I83" s="275"/>
      <c r="J83" s="275"/>
    </row>
    <row r="84" spans="1:10">
      <c r="B84" s="275"/>
      <c r="C84" s="275"/>
      <c r="D84" s="275"/>
      <c r="E84" s="275"/>
      <c r="F84" s="275"/>
      <c r="G84" s="275"/>
      <c r="H84" s="275"/>
      <c r="I84" s="275"/>
      <c r="J84" s="275"/>
    </row>
    <row r="85" spans="1:10">
      <c r="B85" s="275"/>
      <c r="C85" s="275"/>
      <c r="D85" s="275"/>
      <c r="E85" s="275"/>
      <c r="F85" s="275"/>
      <c r="G85" s="275"/>
      <c r="H85" s="275"/>
      <c r="I85" s="275"/>
      <c r="J85" s="275"/>
    </row>
    <row r="86" spans="1:10">
      <c r="B86" s="275"/>
      <c r="C86" s="275"/>
      <c r="D86" s="275"/>
      <c r="E86" s="275"/>
      <c r="F86" s="275"/>
      <c r="G86" s="275"/>
      <c r="H86" s="275"/>
      <c r="I86" s="275"/>
      <c r="J86" s="275"/>
    </row>
    <row r="87" spans="1:10">
      <c r="B87" s="275"/>
      <c r="C87" s="275"/>
      <c r="D87" s="275"/>
      <c r="E87" s="275"/>
      <c r="F87" s="275"/>
      <c r="G87" s="275"/>
      <c r="H87" s="275"/>
      <c r="I87" s="275"/>
      <c r="J87" s="275"/>
    </row>
    <row r="88" spans="1:10">
      <c r="B88" s="275"/>
      <c r="C88" s="275"/>
      <c r="D88" s="275"/>
      <c r="E88" s="275"/>
      <c r="F88" s="275"/>
      <c r="G88" s="275"/>
      <c r="H88" s="275"/>
      <c r="I88" s="275"/>
      <c r="J88" s="275"/>
    </row>
    <row r="89" spans="1:10">
      <c r="B89" s="275"/>
      <c r="C89" s="275"/>
      <c r="D89" s="275"/>
      <c r="E89" s="275"/>
      <c r="F89" s="275"/>
      <c r="G89" s="275"/>
      <c r="H89" s="275"/>
      <c r="I89" s="275"/>
      <c r="J89" s="275"/>
    </row>
    <row r="90" spans="1:10">
      <c r="B90" s="275"/>
      <c r="C90" s="275"/>
      <c r="D90" s="275"/>
      <c r="E90" s="275"/>
      <c r="F90" s="275"/>
      <c r="G90" s="275"/>
      <c r="H90" s="275"/>
      <c r="I90" s="275"/>
      <c r="J90" s="275"/>
    </row>
    <row r="91" spans="1:10">
      <c r="B91" s="275"/>
      <c r="C91" s="275"/>
      <c r="D91" s="275"/>
      <c r="E91" s="275"/>
      <c r="F91" s="275"/>
      <c r="G91" s="275"/>
      <c r="H91" s="275"/>
      <c r="I91" s="275"/>
      <c r="J91" s="275"/>
    </row>
    <row r="92" spans="1:10">
      <c r="B92" s="275"/>
      <c r="C92" s="275"/>
      <c r="D92" s="275"/>
      <c r="E92" s="275"/>
      <c r="F92" s="275"/>
      <c r="G92" s="275"/>
      <c r="H92" s="275"/>
      <c r="I92" s="275"/>
      <c r="J92" s="275"/>
    </row>
    <row r="93" spans="1:10">
      <c r="B93" s="275"/>
      <c r="C93" s="275"/>
      <c r="D93" s="275"/>
      <c r="E93" s="275"/>
      <c r="F93" s="275"/>
      <c r="G93" s="275"/>
      <c r="H93" s="275"/>
      <c r="I93" s="275"/>
      <c r="J93" s="275"/>
    </row>
    <row r="94" spans="1:10">
      <c r="B94" s="275"/>
      <c r="C94" s="275"/>
      <c r="D94" s="275"/>
      <c r="E94" s="275"/>
      <c r="F94" s="275"/>
      <c r="G94" s="275"/>
      <c r="H94" s="275"/>
      <c r="I94" s="275"/>
      <c r="J94" s="275"/>
    </row>
    <row r="95" spans="1:10">
      <c r="B95" s="275"/>
      <c r="C95" s="275"/>
      <c r="D95" s="275"/>
      <c r="E95" s="275"/>
      <c r="F95" s="275"/>
      <c r="G95" s="275"/>
      <c r="H95" s="275"/>
      <c r="I95" s="275"/>
      <c r="J95" s="275"/>
    </row>
    <row r="96" spans="1:10">
      <c r="A96" s="261">
        <v>6</v>
      </c>
      <c r="B96" s="262" t="s">
        <v>130</v>
      </c>
      <c r="C96" s="262"/>
      <c r="D96" s="262"/>
      <c r="E96" s="262"/>
      <c r="F96" s="262"/>
      <c r="G96" s="262"/>
      <c r="H96" s="262"/>
    </row>
    <row r="97" spans="1:10">
      <c r="A97" s="261"/>
      <c r="B97" s="262"/>
      <c r="C97" s="262"/>
      <c r="D97" s="262"/>
      <c r="E97" s="262"/>
      <c r="F97" s="262"/>
      <c r="G97" s="262"/>
      <c r="H97" s="262"/>
    </row>
    <row r="98" spans="1:10">
      <c r="B98" s="275" t="s">
        <v>128</v>
      </c>
      <c r="C98" s="275"/>
      <c r="D98" s="275"/>
      <c r="E98" s="275"/>
      <c r="F98" s="275"/>
      <c r="G98" s="275"/>
      <c r="H98" s="275"/>
      <c r="I98" s="275"/>
      <c r="J98" s="275"/>
    </row>
    <row r="99" spans="1:10">
      <c r="B99" s="275"/>
      <c r="C99" s="275"/>
      <c r="D99" s="275"/>
      <c r="E99" s="275"/>
      <c r="F99" s="275"/>
      <c r="G99" s="275"/>
      <c r="H99" s="275"/>
      <c r="I99" s="275"/>
      <c r="J99" s="275"/>
    </row>
    <row r="100" spans="1:10">
      <c r="B100" s="275"/>
      <c r="C100" s="275"/>
      <c r="D100" s="275"/>
      <c r="E100" s="275"/>
      <c r="F100" s="275"/>
      <c r="G100" s="275"/>
      <c r="H100" s="275"/>
      <c r="I100" s="275"/>
      <c r="J100" s="275"/>
    </row>
    <row r="101" spans="1:10">
      <c r="B101" s="275"/>
      <c r="C101" s="275"/>
      <c r="D101" s="275"/>
      <c r="E101" s="275"/>
      <c r="F101" s="275"/>
      <c r="G101" s="275"/>
      <c r="H101" s="275"/>
      <c r="I101" s="275"/>
      <c r="J101" s="275"/>
    </row>
    <row r="102" spans="1:10">
      <c r="B102" s="275"/>
      <c r="C102" s="275"/>
      <c r="D102" s="275"/>
      <c r="E102" s="275"/>
      <c r="F102" s="275"/>
      <c r="G102" s="275"/>
      <c r="H102" s="275"/>
      <c r="I102" s="275"/>
      <c r="J102" s="275"/>
    </row>
    <row r="103" spans="1:10">
      <c r="B103" s="275"/>
      <c r="C103" s="275"/>
      <c r="D103" s="275"/>
      <c r="E103" s="275"/>
      <c r="F103" s="275"/>
      <c r="G103" s="275"/>
      <c r="H103" s="275"/>
      <c r="I103" s="275"/>
      <c r="J103" s="275"/>
    </row>
    <row r="104" spans="1:10">
      <c r="B104" s="275"/>
      <c r="C104" s="275"/>
      <c r="D104" s="275"/>
      <c r="E104" s="275"/>
      <c r="F104" s="275"/>
      <c r="G104" s="275"/>
      <c r="H104" s="275"/>
      <c r="I104" s="275"/>
      <c r="J104" s="275"/>
    </row>
    <row r="105" spans="1:10">
      <c r="B105" s="275"/>
      <c r="C105" s="275"/>
      <c r="D105" s="275"/>
      <c r="E105" s="275"/>
      <c r="F105" s="275"/>
      <c r="G105" s="275"/>
      <c r="H105" s="275"/>
      <c r="I105" s="275"/>
      <c r="J105" s="275"/>
    </row>
    <row r="106" spans="1:10">
      <c r="B106" s="275"/>
      <c r="C106" s="275"/>
      <c r="D106" s="275"/>
      <c r="E106" s="275"/>
      <c r="F106" s="275"/>
      <c r="G106" s="275"/>
      <c r="H106" s="275"/>
      <c r="I106" s="275"/>
      <c r="J106" s="275"/>
    </row>
    <row r="107" spans="1:10">
      <c r="B107" s="275"/>
      <c r="C107" s="275"/>
      <c r="D107" s="275"/>
      <c r="E107" s="275"/>
      <c r="F107" s="275"/>
      <c r="G107" s="275"/>
      <c r="H107" s="275"/>
      <c r="I107" s="275"/>
      <c r="J107" s="275"/>
    </row>
    <row r="108" spans="1:10">
      <c r="B108" s="275"/>
      <c r="C108" s="275"/>
      <c r="D108" s="275"/>
      <c r="E108" s="275"/>
      <c r="F108" s="275"/>
      <c r="G108" s="275"/>
      <c r="H108" s="275"/>
      <c r="I108" s="275"/>
      <c r="J108" s="275"/>
    </row>
    <row r="109" spans="1:10">
      <c r="B109" s="275"/>
      <c r="C109" s="275"/>
      <c r="D109" s="275"/>
      <c r="E109" s="275"/>
      <c r="F109" s="275"/>
      <c r="G109" s="275"/>
      <c r="H109" s="275"/>
      <c r="I109" s="275"/>
      <c r="J109" s="275"/>
    </row>
    <row r="110" spans="1:10">
      <c r="B110" s="275"/>
      <c r="C110" s="275"/>
      <c r="D110" s="275"/>
      <c r="E110" s="275"/>
      <c r="F110" s="275"/>
      <c r="G110" s="275"/>
      <c r="H110" s="275"/>
      <c r="I110" s="275"/>
      <c r="J110" s="275"/>
    </row>
    <row r="111" spans="1:10">
      <c r="B111" s="275"/>
      <c r="C111" s="275"/>
      <c r="D111" s="275"/>
      <c r="E111" s="275"/>
      <c r="F111" s="275"/>
      <c r="G111" s="275"/>
      <c r="H111" s="275"/>
      <c r="I111" s="275"/>
      <c r="J111" s="275"/>
    </row>
    <row r="112" spans="1:10">
      <c r="B112" s="275"/>
      <c r="C112" s="275"/>
      <c r="D112" s="275"/>
      <c r="E112" s="275"/>
      <c r="F112" s="275"/>
      <c r="G112" s="275"/>
      <c r="H112" s="275"/>
      <c r="I112" s="275"/>
      <c r="J112" s="275"/>
    </row>
    <row r="113" spans="1:13">
      <c r="B113" s="275"/>
      <c r="C113" s="275"/>
      <c r="D113" s="275"/>
      <c r="E113" s="275"/>
      <c r="F113" s="275"/>
      <c r="G113" s="275"/>
      <c r="H113" s="275"/>
      <c r="I113" s="275"/>
      <c r="J113" s="275"/>
    </row>
    <row r="115" spans="1:13" ht="15" customHeight="1">
      <c r="A115" s="261">
        <v>7</v>
      </c>
      <c r="B115" s="302" t="s">
        <v>231</v>
      </c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5" customHeight="1">
      <c r="A116" s="261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</row>
    <row r="118" spans="1:13">
      <c r="B118" s="299" t="s">
        <v>232</v>
      </c>
      <c r="C118" s="299"/>
      <c r="D118" s="300"/>
      <c r="E118" s="300"/>
      <c r="F118" s="300"/>
      <c r="G118" s="300"/>
      <c r="H118" s="300"/>
      <c r="I118" s="300"/>
      <c r="J118" s="300"/>
    </row>
    <row r="119" spans="1:13">
      <c r="B119" s="299"/>
      <c r="C119" s="299"/>
      <c r="D119" s="300"/>
      <c r="E119" s="300"/>
      <c r="F119" s="300"/>
      <c r="G119" s="300"/>
      <c r="H119" s="300"/>
      <c r="I119" s="300"/>
      <c r="J119" s="300"/>
    </row>
    <row r="120" spans="1:13">
      <c r="B120" s="299" t="s">
        <v>233</v>
      </c>
      <c r="C120" s="299"/>
      <c r="D120" s="300"/>
      <c r="E120" s="300"/>
      <c r="F120" s="300"/>
      <c r="G120" s="300"/>
      <c r="H120" s="300"/>
      <c r="I120" s="300"/>
      <c r="J120" s="300"/>
    </row>
    <row r="121" spans="1:13" ht="31.15" customHeight="1">
      <c r="B121" s="299"/>
      <c r="C121" s="299"/>
      <c r="D121" s="300"/>
      <c r="E121" s="300"/>
      <c r="F121" s="300"/>
      <c r="G121" s="300"/>
      <c r="H121" s="300"/>
      <c r="I121" s="300"/>
      <c r="J121" s="300"/>
    </row>
    <row r="122" spans="1:13">
      <c r="B122" s="299" t="s">
        <v>234</v>
      </c>
      <c r="C122" s="299"/>
      <c r="D122" s="300"/>
      <c r="E122" s="300"/>
      <c r="F122" s="300"/>
      <c r="G122" s="300"/>
      <c r="H122" s="300"/>
      <c r="I122" s="300"/>
      <c r="J122" s="300"/>
    </row>
    <row r="123" spans="1:13">
      <c r="B123" s="299"/>
      <c r="C123" s="299"/>
      <c r="D123" s="300"/>
      <c r="E123" s="300"/>
      <c r="F123" s="300"/>
      <c r="G123" s="300"/>
      <c r="H123" s="300"/>
      <c r="I123" s="300"/>
      <c r="J123" s="300"/>
    </row>
    <row r="124" spans="1:13">
      <c r="B124" s="299" t="s">
        <v>235</v>
      </c>
      <c r="C124" s="299"/>
      <c r="D124" s="300"/>
      <c r="E124" s="300"/>
      <c r="F124" s="300"/>
      <c r="G124" s="300"/>
      <c r="H124" s="300"/>
      <c r="I124" s="300"/>
      <c r="J124" s="300"/>
    </row>
    <row r="125" spans="1:13">
      <c r="B125" s="299"/>
      <c r="C125" s="299"/>
      <c r="D125" s="300"/>
      <c r="E125" s="300"/>
      <c r="F125" s="300"/>
      <c r="G125" s="300"/>
      <c r="H125" s="300"/>
      <c r="I125" s="300"/>
      <c r="J125" s="300"/>
    </row>
    <row r="127" spans="1:13" ht="15" customHeight="1">
      <c r="A127" s="261">
        <v>8</v>
      </c>
      <c r="B127" s="301" t="s">
        <v>236</v>
      </c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</row>
    <row r="128" spans="1:13" ht="15" customHeight="1">
      <c r="A128" s="261"/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</row>
    <row r="129" spans="1:15" ht="15" thickBot="1"/>
    <row r="130" spans="1:15" ht="67.150000000000006" customHeight="1">
      <c r="B130" s="281" t="s">
        <v>24</v>
      </c>
      <c r="C130" s="211" t="s">
        <v>25</v>
      </c>
      <c r="D130" s="276" t="s">
        <v>15</v>
      </c>
      <c r="E130" s="276" t="s">
        <v>378</v>
      </c>
      <c r="F130" s="276" t="s">
        <v>379</v>
      </c>
      <c r="G130" s="276" t="s">
        <v>17</v>
      </c>
      <c r="H130" s="276" t="s">
        <v>380</v>
      </c>
      <c r="I130" s="276" t="s">
        <v>381</v>
      </c>
      <c r="J130" s="276" t="s">
        <v>102</v>
      </c>
      <c r="L130" s="278" t="s">
        <v>103</v>
      </c>
      <c r="M130" s="279"/>
      <c r="N130" s="279"/>
      <c r="O130" s="280"/>
    </row>
    <row r="131" spans="1:15" ht="15" customHeight="1" thickBot="1">
      <c r="B131" s="282"/>
      <c r="C131" s="212" t="s">
        <v>382</v>
      </c>
      <c r="D131" s="277"/>
      <c r="E131" s="277"/>
      <c r="F131" s="277"/>
      <c r="G131" s="277"/>
      <c r="H131" s="277"/>
      <c r="I131" s="277"/>
      <c r="J131" s="277"/>
      <c r="L131" s="47" t="s">
        <v>104</v>
      </c>
      <c r="M131" s="47" t="s">
        <v>105</v>
      </c>
      <c r="N131" s="47" t="s">
        <v>106</v>
      </c>
      <c r="O131" s="47" t="s">
        <v>107</v>
      </c>
    </row>
    <row r="132" spans="1:15" ht="18.75" thickBot="1">
      <c r="B132" s="48" t="s">
        <v>108</v>
      </c>
      <c r="C132" s="49"/>
      <c r="D132" s="50"/>
      <c r="E132" s="21"/>
      <c r="F132" s="21"/>
      <c r="G132" s="51"/>
      <c r="H132" s="51"/>
      <c r="I132" s="51"/>
      <c r="J132" s="48"/>
      <c r="L132" s="52"/>
      <c r="M132" s="52"/>
      <c r="N132" s="52"/>
      <c r="O132" s="52"/>
    </row>
    <row r="133" spans="1:15" ht="18.75" thickBot="1">
      <c r="B133" s="48" t="s">
        <v>109</v>
      </c>
      <c r="C133" s="49"/>
      <c r="D133" s="21"/>
      <c r="E133" s="21"/>
      <c r="F133" s="21"/>
      <c r="G133" s="51"/>
      <c r="H133" s="51"/>
      <c r="I133" s="51"/>
      <c r="J133" s="48"/>
      <c r="L133" s="52"/>
      <c r="M133" s="52"/>
      <c r="N133" s="52"/>
      <c r="O133" s="52"/>
    </row>
    <row r="134" spans="1:15" ht="18.75" thickBot="1">
      <c r="B134" s="48" t="s">
        <v>110</v>
      </c>
      <c r="C134" s="49"/>
      <c r="D134" s="21"/>
      <c r="E134" s="21"/>
      <c r="F134" s="21"/>
      <c r="G134" s="51"/>
      <c r="H134" s="51"/>
      <c r="I134" s="51"/>
      <c r="J134" s="48"/>
      <c r="L134" s="52"/>
      <c r="M134" s="52"/>
      <c r="N134" s="52"/>
      <c r="O134" s="52"/>
    </row>
    <row r="135" spans="1:15" ht="18.75" thickBot="1">
      <c r="B135" s="48" t="s">
        <v>111</v>
      </c>
      <c r="C135" s="49"/>
      <c r="D135" s="21"/>
      <c r="E135" s="21"/>
      <c r="F135" s="21"/>
      <c r="G135" s="21"/>
      <c r="H135" s="51"/>
      <c r="I135" s="51"/>
      <c r="J135" s="48"/>
      <c r="L135" s="52"/>
      <c r="M135" s="52"/>
      <c r="N135" s="52"/>
      <c r="O135" s="52"/>
    </row>
    <row r="136" spans="1:15" ht="18.75" thickBot="1">
      <c r="B136" s="48" t="s">
        <v>112</v>
      </c>
      <c r="C136" s="49"/>
      <c r="D136" s="21"/>
      <c r="E136" s="21"/>
      <c r="F136" s="21"/>
      <c r="G136" s="51"/>
      <c r="H136" s="51"/>
      <c r="I136" s="51"/>
      <c r="J136" s="48"/>
      <c r="L136" s="52"/>
      <c r="M136" s="52"/>
      <c r="N136" s="52"/>
      <c r="O136" s="52"/>
    </row>
    <row r="138" spans="1:15" ht="15" customHeight="1">
      <c r="A138" s="261">
        <v>9</v>
      </c>
      <c r="B138" s="262" t="s">
        <v>132</v>
      </c>
      <c r="C138" s="262"/>
      <c r="D138" s="262"/>
      <c r="E138" s="262"/>
      <c r="F138" s="262"/>
      <c r="G138" s="262"/>
      <c r="H138" s="262"/>
    </row>
    <row r="139" spans="1:15" ht="15" customHeight="1">
      <c r="A139" s="261"/>
      <c r="B139" s="262"/>
      <c r="C139" s="262"/>
      <c r="D139" s="262"/>
      <c r="E139" s="262"/>
      <c r="F139" s="262"/>
      <c r="G139" s="262"/>
      <c r="H139" s="262"/>
    </row>
    <row r="140" spans="1:15" ht="18" customHeight="1">
      <c r="B140" s="270" t="s">
        <v>133</v>
      </c>
      <c r="C140" s="270"/>
      <c r="D140" s="270"/>
      <c r="E140" s="270"/>
      <c r="F140" s="271" t="s">
        <v>134</v>
      </c>
      <c r="G140" s="271"/>
      <c r="H140" s="272" t="s">
        <v>135</v>
      </c>
      <c r="I140" s="272"/>
      <c r="J140" s="272"/>
      <c r="K140" s="272"/>
    </row>
    <row r="141" spans="1:15" ht="21" customHeight="1">
      <c r="B141" s="270"/>
      <c r="C141" s="270"/>
      <c r="D141" s="270"/>
      <c r="E141" s="270"/>
      <c r="F141" s="271"/>
      <c r="G141" s="271"/>
      <c r="H141" s="272"/>
      <c r="I141" s="272"/>
      <c r="J141" s="272"/>
      <c r="K141" s="272"/>
    </row>
    <row r="142" spans="1:15" ht="72">
      <c r="B142" s="53" t="s">
        <v>136</v>
      </c>
      <c r="C142" s="53"/>
      <c r="D142" s="54" t="s">
        <v>137</v>
      </c>
      <c r="E142" s="54" t="s">
        <v>138</v>
      </c>
      <c r="F142" s="55" t="s">
        <v>67</v>
      </c>
      <c r="G142" s="55" t="s">
        <v>68</v>
      </c>
      <c r="H142" s="56" t="s">
        <v>139</v>
      </c>
      <c r="I142" s="56" t="s">
        <v>140</v>
      </c>
      <c r="J142" s="56" t="s">
        <v>141</v>
      </c>
      <c r="K142" s="56" t="s">
        <v>142</v>
      </c>
    </row>
    <row r="143" spans="1:15" ht="18">
      <c r="B143" s="57" t="s">
        <v>70</v>
      </c>
      <c r="C143" s="58"/>
      <c r="D143" s="59"/>
      <c r="E143" s="60">
        <f t="shared" ref="E143:E163" si="1">IF(D143&gt;0,1,0)</f>
        <v>0</v>
      </c>
      <c r="F143" s="61">
        <v>2</v>
      </c>
      <c r="G143" s="61">
        <v>2</v>
      </c>
      <c r="H143" s="62"/>
      <c r="I143" s="62"/>
      <c r="J143" s="62"/>
      <c r="K143" s="62"/>
    </row>
    <row r="144" spans="1:15" ht="18">
      <c r="B144" s="57" t="s">
        <v>72</v>
      </c>
      <c r="C144" s="63"/>
      <c r="D144" s="59"/>
      <c r="E144" s="60">
        <f t="shared" si="1"/>
        <v>0</v>
      </c>
      <c r="F144" s="61">
        <v>4</v>
      </c>
      <c r="G144" s="61">
        <v>5</v>
      </c>
      <c r="H144" s="62"/>
      <c r="I144" s="62"/>
      <c r="J144" s="62"/>
      <c r="K144" s="62"/>
    </row>
    <row r="145" spans="2:11" ht="18">
      <c r="B145" s="57" t="s">
        <v>77</v>
      </c>
      <c r="C145" s="58"/>
      <c r="D145" s="59"/>
      <c r="E145" s="60">
        <f t="shared" si="1"/>
        <v>0</v>
      </c>
      <c r="F145" s="61">
        <v>2</v>
      </c>
      <c r="G145" s="61">
        <v>3</v>
      </c>
      <c r="H145" s="62"/>
      <c r="I145" s="62"/>
      <c r="J145" s="62"/>
      <c r="K145" s="62"/>
    </row>
    <row r="146" spans="2:11" ht="18">
      <c r="B146" s="57" t="s">
        <v>79</v>
      </c>
      <c r="C146" s="63"/>
      <c r="D146" s="59"/>
      <c r="E146" s="60">
        <f t="shared" si="1"/>
        <v>0</v>
      </c>
      <c r="F146" s="61">
        <v>1</v>
      </c>
      <c r="G146" s="61">
        <v>1</v>
      </c>
      <c r="H146" s="62"/>
      <c r="I146" s="62"/>
      <c r="J146" s="62"/>
      <c r="K146" s="62"/>
    </row>
    <row r="147" spans="2:11" ht="18">
      <c r="B147" s="57" t="s">
        <v>80</v>
      </c>
      <c r="C147" s="58"/>
      <c r="D147" s="59"/>
      <c r="E147" s="60">
        <f t="shared" si="1"/>
        <v>0</v>
      </c>
      <c r="F147" s="61">
        <v>2</v>
      </c>
      <c r="G147" s="61">
        <v>2</v>
      </c>
      <c r="H147" s="62"/>
      <c r="I147" s="62"/>
      <c r="J147" s="62"/>
      <c r="K147" s="62"/>
    </row>
    <row r="148" spans="2:11" ht="18">
      <c r="B148" s="57" t="s">
        <v>81</v>
      </c>
      <c r="C148" s="63"/>
      <c r="D148" s="59"/>
      <c r="E148" s="60">
        <f t="shared" si="1"/>
        <v>0</v>
      </c>
      <c r="F148" s="61">
        <v>2</v>
      </c>
      <c r="G148" s="61">
        <v>2</v>
      </c>
      <c r="H148" s="62"/>
      <c r="I148" s="62"/>
      <c r="J148" s="62"/>
      <c r="K148" s="62"/>
    </row>
    <row r="149" spans="2:11" ht="18">
      <c r="B149" s="57" t="s">
        <v>82</v>
      </c>
      <c r="C149" s="58"/>
      <c r="D149" s="59"/>
      <c r="E149" s="60">
        <f t="shared" si="1"/>
        <v>0</v>
      </c>
      <c r="F149" s="61">
        <v>2</v>
      </c>
      <c r="G149" s="61">
        <v>2</v>
      </c>
      <c r="H149" s="62"/>
      <c r="I149" s="62"/>
      <c r="J149" s="62"/>
      <c r="K149" s="62"/>
    </row>
    <row r="150" spans="2:11" ht="18">
      <c r="B150" s="57" t="s">
        <v>143</v>
      </c>
      <c r="C150" s="63"/>
      <c r="D150" s="59"/>
      <c r="E150" s="60">
        <f t="shared" si="1"/>
        <v>0</v>
      </c>
      <c r="F150" s="61">
        <v>1</v>
      </c>
      <c r="G150" s="61">
        <v>1</v>
      </c>
      <c r="H150" s="62"/>
      <c r="I150" s="62"/>
      <c r="J150" s="62"/>
      <c r="K150" s="62"/>
    </row>
    <row r="151" spans="2:11" ht="18">
      <c r="B151" s="57" t="s">
        <v>84</v>
      </c>
      <c r="C151" s="58"/>
      <c r="D151" s="59"/>
      <c r="E151" s="60">
        <f t="shared" si="1"/>
        <v>0</v>
      </c>
      <c r="F151" s="61">
        <v>2</v>
      </c>
      <c r="G151" s="61">
        <v>2</v>
      </c>
      <c r="H151" s="62"/>
      <c r="I151" s="62"/>
      <c r="J151" s="62"/>
      <c r="K151" s="62"/>
    </row>
    <row r="152" spans="2:11" ht="18">
      <c r="B152" s="57" t="s">
        <v>85</v>
      </c>
      <c r="C152" s="63"/>
      <c r="D152" s="59"/>
      <c r="E152" s="60">
        <f t="shared" si="1"/>
        <v>0</v>
      </c>
      <c r="F152" s="61">
        <v>2</v>
      </c>
      <c r="G152" s="61">
        <v>2</v>
      </c>
      <c r="H152" s="62"/>
      <c r="I152" s="62"/>
      <c r="J152" s="62"/>
      <c r="K152" s="62"/>
    </row>
    <row r="153" spans="2:11" ht="18">
      <c r="B153" s="57" t="s">
        <v>86</v>
      </c>
      <c r="C153" s="58"/>
      <c r="D153" s="59"/>
      <c r="E153" s="60">
        <f t="shared" si="1"/>
        <v>0</v>
      </c>
      <c r="F153" s="61">
        <v>2</v>
      </c>
      <c r="G153" s="61">
        <v>3</v>
      </c>
      <c r="H153" s="62"/>
      <c r="I153" s="62"/>
      <c r="J153" s="62"/>
      <c r="K153" s="62"/>
    </row>
    <row r="154" spans="2:11" ht="18">
      <c r="B154" s="57" t="s">
        <v>87</v>
      </c>
      <c r="C154" s="63"/>
      <c r="D154" s="59"/>
      <c r="E154" s="60">
        <f t="shared" si="1"/>
        <v>0</v>
      </c>
      <c r="F154" s="61">
        <v>2</v>
      </c>
      <c r="G154" s="61">
        <v>2</v>
      </c>
      <c r="H154" s="62"/>
      <c r="I154" s="62"/>
      <c r="J154" s="62"/>
      <c r="K154" s="62"/>
    </row>
    <row r="155" spans="2:11" ht="18">
      <c r="B155" s="57" t="s">
        <v>88</v>
      </c>
      <c r="C155" s="58"/>
      <c r="D155" s="59"/>
      <c r="E155" s="60">
        <f t="shared" si="1"/>
        <v>0</v>
      </c>
      <c r="F155" s="61">
        <v>1</v>
      </c>
      <c r="G155" s="61">
        <v>1</v>
      </c>
      <c r="H155" s="62"/>
      <c r="I155" s="62"/>
      <c r="J155" s="62"/>
      <c r="K155" s="62"/>
    </row>
    <row r="156" spans="2:11" ht="18">
      <c r="B156" s="57" t="s">
        <v>89</v>
      </c>
      <c r="C156" s="58"/>
      <c r="D156" s="59"/>
      <c r="E156" s="60">
        <f t="shared" si="1"/>
        <v>0</v>
      </c>
      <c r="F156" s="61">
        <v>2</v>
      </c>
      <c r="G156" s="61">
        <v>3</v>
      </c>
      <c r="H156" s="62"/>
      <c r="I156" s="62"/>
      <c r="J156" s="62"/>
      <c r="K156" s="62"/>
    </row>
    <row r="157" spans="2:11" ht="18">
      <c r="B157" s="57" t="s">
        <v>90</v>
      </c>
      <c r="C157" s="58"/>
      <c r="D157" s="59"/>
      <c r="E157" s="60">
        <f t="shared" si="1"/>
        <v>0</v>
      </c>
      <c r="F157" s="61">
        <v>2</v>
      </c>
      <c r="G157" s="61">
        <v>2</v>
      </c>
      <c r="H157" s="62"/>
      <c r="I157" s="62"/>
      <c r="J157" s="62"/>
      <c r="K157" s="62"/>
    </row>
    <row r="158" spans="2:11" ht="18">
      <c r="B158" s="57" t="s">
        <v>91</v>
      </c>
      <c r="C158" s="58"/>
      <c r="D158" s="59"/>
      <c r="E158" s="60">
        <f t="shared" si="1"/>
        <v>0</v>
      </c>
      <c r="F158" s="61">
        <v>2</v>
      </c>
      <c r="G158" s="61">
        <v>3</v>
      </c>
      <c r="H158" s="62"/>
      <c r="I158" s="62"/>
      <c r="J158" s="62"/>
      <c r="K158" s="62"/>
    </row>
    <row r="159" spans="2:11" ht="18">
      <c r="B159" s="57" t="s">
        <v>97</v>
      </c>
      <c r="C159" s="58"/>
      <c r="D159" s="59"/>
      <c r="E159" s="60">
        <f t="shared" si="1"/>
        <v>0</v>
      </c>
      <c r="F159" s="61">
        <v>1</v>
      </c>
      <c r="G159" s="61">
        <v>1</v>
      </c>
      <c r="H159" s="62"/>
      <c r="I159" s="62"/>
      <c r="J159" s="62"/>
      <c r="K159" s="62"/>
    </row>
    <row r="160" spans="2:11" ht="18">
      <c r="B160" s="57" t="s">
        <v>92</v>
      </c>
      <c r="C160" s="58"/>
      <c r="D160" s="59"/>
      <c r="E160" s="60">
        <f t="shared" si="1"/>
        <v>0</v>
      </c>
      <c r="F160" s="61">
        <v>2</v>
      </c>
      <c r="G160" s="61">
        <v>2</v>
      </c>
      <c r="H160" s="62"/>
      <c r="I160" s="62"/>
      <c r="J160" s="62"/>
      <c r="K160" s="62"/>
    </row>
    <row r="161" spans="1:11" ht="18">
      <c r="B161" s="57" t="s">
        <v>93</v>
      </c>
      <c r="C161" s="58"/>
      <c r="D161" s="59"/>
      <c r="E161" s="60">
        <f t="shared" si="1"/>
        <v>0</v>
      </c>
      <c r="F161" s="61">
        <v>1</v>
      </c>
      <c r="G161" s="61">
        <v>1</v>
      </c>
      <c r="H161" s="62"/>
      <c r="I161" s="62"/>
      <c r="J161" s="62"/>
      <c r="K161" s="62"/>
    </row>
    <row r="162" spans="1:11" ht="18">
      <c r="B162" s="57" t="s">
        <v>94</v>
      </c>
      <c r="C162" s="63"/>
      <c r="D162" s="59"/>
      <c r="E162" s="60">
        <f t="shared" si="1"/>
        <v>0</v>
      </c>
      <c r="F162" s="61">
        <v>0</v>
      </c>
      <c r="G162" s="61">
        <v>0</v>
      </c>
      <c r="H162" s="62"/>
      <c r="I162" s="62"/>
      <c r="J162" s="62"/>
      <c r="K162" s="62"/>
    </row>
    <row r="163" spans="1:11" ht="18">
      <c r="B163" s="57" t="s">
        <v>96</v>
      </c>
      <c r="C163" s="58"/>
      <c r="D163" s="59"/>
      <c r="E163" s="60">
        <f t="shared" si="1"/>
        <v>0</v>
      </c>
      <c r="F163" s="61">
        <v>2</v>
      </c>
      <c r="G163" s="61">
        <v>3</v>
      </c>
      <c r="H163" s="62"/>
      <c r="I163" s="62"/>
      <c r="J163" s="62"/>
      <c r="K163" s="62"/>
    </row>
    <row r="164" spans="1:11" ht="18">
      <c r="B164" s="64"/>
      <c r="C164" s="64"/>
      <c r="D164" s="65">
        <f>SUM(D143:D163)</f>
        <v>0</v>
      </c>
      <c r="E164" s="65">
        <f>SUM(E143:E163)</f>
        <v>0</v>
      </c>
      <c r="F164" s="66"/>
      <c r="G164" s="66"/>
      <c r="H164" s="64"/>
      <c r="I164" s="64"/>
      <c r="J164" s="64"/>
      <c r="K164" s="64"/>
    </row>
    <row r="169" spans="1:11">
      <c r="A169" s="261">
        <v>10</v>
      </c>
      <c r="B169" s="262" t="s">
        <v>144</v>
      </c>
      <c r="C169" s="262"/>
      <c r="D169" s="262"/>
      <c r="E169" s="262"/>
      <c r="F169" s="262"/>
      <c r="G169" s="262"/>
      <c r="H169" s="262"/>
    </row>
    <row r="170" spans="1:11">
      <c r="A170" s="261"/>
      <c r="B170" s="262"/>
      <c r="C170" s="262"/>
      <c r="D170" s="262"/>
      <c r="E170" s="262"/>
      <c r="F170" s="262"/>
      <c r="G170" s="262"/>
      <c r="H170" s="262"/>
    </row>
    <row r="171" spans="1:11" ht="18">
      <c r="C171" s="273" t="s">
        <v>145</v>
      </c>
      <c r="D171" s="274"/>
      <c r="E171" s="53" t="s">
        <v>146</v>
      </c>
    </row>
    <row r="172" spans="1:11" ht="18">
      <c r="B172" s="67">
        <v>1</v>
      </c>
      <c r="C172" s="259"/>
      <c r="D172" s="260"/>
      <c r="E172" s="68"/>
    </row>
    <row r="173" spans="1:11" ht="18">
      <c r="B173" s="67">
        <v>2</v>
      </c>
      <c r="C173" s="259"/>
      <c r="D173" s="260"/>
      <c r="E173" s="68"/>
    </row>
    <row r="174" spans="1:11" ht="18">
      <c r="B174" s="67">
        <v>3</v>
      </c>
      <c r="C174" s="259"/>
      <c r="D174" s="260"/>
      <c r="E174" s="68"/>
    </row>
    <row r="175" spans="1:11" ht="18">
      <c r="B175" s="67">
        <v>4</v>
      </c>
      <c r="C175" s="259"/>
      <c r="D175" s="260"/>
      <c r="E175" s="68"/>
    </row>
    <row r="176" spans="1:11" ht="18">
      <c r="B176" s="67">
        <v>5</v>
      </c>
      <c r="C176" s="259"/>
      <c r="D176" s="260"/>
      <c r="E176" s="68"/>
    </row>
    <row r="177" spans="1:8" ht="18">
      <c r="B177" s="67">
        <v>6</v>
      </c>
      <c r="C177" s="259"/>
      <c r="D177" s="260"/>
      <c r="E177" s="68"/>
    </row>
    <row r="178" spans="1:8" ht="18">
      <c r="B178" s="67">
        <v>7</v>
      </c>
      <c r="C178" s="259"/>
      <c r="D178" s="260"/>
      <c r="E178" s="68"/>
    </row>
    <row r="179" spans="1:8" ht="18">
      <c r="B179" s="67">
        <v>8</v>
      </c>
      <c r="C179" s="259"/>
      <c r="D179" s="260"/>
      <c r="E179" s="68"/>
    </row>
    <row r="180" spans="1:8" ht="18">
      <c r="B180" s="67">
        <v>9</v>
      </c>
      <c r="C180" s="259"/>
      <c r="D180" s="260"/>
      <c r="E180" s="68"/>
    </row>
    <row r="181" spans="1:8" ht="18">
      <c r="B181" s="67">
        <v>10</v>
      </c>
      <c r="C181" s="259"/>
      <c r="D181" s="260"/>
      <c r="E181" s="68"/>
    </row>
    <row r="182" spans="1:8" ht="18">
      <c r="B182" s="67">
        <v>11</v>
      </c>
      <c r="C182" s="259"/>
      <c r="D182" s="260"/>
      <c r="E182" s="68"/>
    </row>
    <row r="183" spans="1:8" ht="18">
      <c r="B183" s="67">
        <v>12</v>
      </c>
      <c r="C183" s="259"/>
      <c r="D183" s="260"/>
      <c r="E183" s="68"/>
    </row>
    <row r="184" spans="1:8" ht="18">
      <c r="B184" s="67">
        <v>13</v>
      </c>
      <c r="C184" s="259"/>
      <c r="D184" s="260"/>
      <c r="E184" s="68"/>
    </row>
    <row r="185" spans="1:8" ht="18">
      <c r="B185" s="67">
        <v>14</v>
      </c>
      <c r="C185" s="259"/>
      <c r="D185" s="260"/>
      <c r="E185" s="68"/>
    </row>
    <row r="186" spans="1:8" ht="18">
      <c r="B186" s="67">
        <v>15</v>
      </c>
      <c r="C186" s="259"/>
      <c r="D186" s="260"/>
      <c r="E186" s="68"/>
    </row>
    <row r="187" spans="1:8" ht="18">
      <c r="B187" s="67">
        <v>16</v>
      </c>
      <c r="C187" s="259"/>
      <c r="D187" s="260"/>
      <c r="E187" s="68"/>
    </row>
    <row r="188" spans="1:8" ht="18">
      <c r="B188" s="67">
        <v>17</v>
      </c>
      <c r="C188" s="259"/>
      <c r="D188" s="260"/>
      <c r="E188" s="68"/>
    </row>
    <row r="189" spans="1:8" ht="18">
      <c r="B189" s="67">
        <v>18</v>
      </c>
      <c r="C189" s="259"/>
      <c r="D189" s="260"/>
      <c r="E189" s="68"/>
    </row>
    <row r="190" spans="1:8" ht="18">
      <c r="B190" s="67">
        <v>19</v>
      </c>
      <c r="C190" s="259"/>
      <c r="D190" s="260"/>
      <c r="E190" s="68"/>
    </row>
    <row r="192" spans="1:8">
      <c r="A192" s="331">
        <v>11</v>
      </c>
      <c r="B192" s="332" t="s">
        <v>147</v>
      </c>
      <c r="C192" s="332"/>
      <c r="D192" s="332"/>
      <c r="E192" s="332"/>
      <c r="F192" s="332"/>
      <c r="G192" s="332"/>
      <c r="H192" s="332"/>
    </row>
    <row r="193" spans="1:8">
      <c r="A193" s="331"/>
      <c r="B193" s="332"/>
      <c r="C193" s="332"/>
      <c r="D193" s="332"/>
      <c r="E193" s="332"/>
      <c r="F193" s="332"/>
      <c r="G193" s="332"/>
      <c r="H193" s="332"/>
    </row>
    <row r="194" spans="1:8">
      <c r="A194" s="333" t="s">
        <v>128</v>
      </c>
      <c r="B194" s="333"/>
      <c r="C194" s="333"/>
      <c r="D194" s="333"/>
      <c r="E194" s="333"/>
      <c r="F194" s="120"/>
      <c r="G194" s="120"/>
      <c r="H194" s="120"/>
    </row>
    <row r="195" spans="1:8">
      <c r="A195" s="333"/>
      <c r="B195" s="333"/>
      <c r="C195" s="333"/>
      <c r="D195" s="333"/>
      <c r="E195" s="333"/>
      <c r="F195" s="120"/>
      <c r="G195" s="120"/>
      <c r="H195" s="120"/>
    </row>
    <row r="196" spans="1:8">
      <c r="A196" s="333"/>
      <c r="B196" s="333"/>
      <c r="C196" s="333"/>
      <c r="D196" s="333"/>
      <c r="E196" s="333"/>
      <c r="F196" s="120"/>
      <c r="G196" s="120"/>
      <c r="H196" s="120"/>
    </row>
    <row r="197" spans="1:8">
      <c r="A197" s="333"/>
      <c r="B197" s="333"/>
      <c r="C197" s="333"/>
      <c r="D197" s="333"/>
      <c r="E197" s="333"/>
      <c r="F197" s="120"/>
      <c r="G197" s="120"/>
      <c r="H197" s="120"/>
    </row>
    <row r="198" spans="1:8">
      <c r="A198" s="333"/>
      <c r="B198" s="333"/>
      <c r="C198" s="333"/>
      <c r="D198" s="333"/>
      <c r="E198" s="333"/>
      <c r="F198" s="120"/>
      <c r="G198" s="120"/>
      <c r="H198" s="120"/>
    </row>
    <row r="199" spans="1:8">
      <c r="A199" s="333"/>
      <c r="B199" s="333"/>
      <c r="C199" s="333"/>
      <c r="D199" s="333"/>
      <c r="E199" s="333"/>
      <c r="F199" s="120"/>
      <c r="G199" s="120"/>
      <c r="H199" s="120"/>
    </row>
    <row r="200" spans="1:8">
      <c r="A200" s="333"/>
      <c r="B200" s="333"/>
      <c r="C200" s="333"/>
      <c r="D200" s="333"/>
      <c r="E200" s="333"/>
      <c r="F200" s="120"/>
      <c r="G200" s="120"/>
      <c r="H200" s="120"/>
    </row>
    <row r="201" spans="1:8">
      <c r="A201" s="333"/>
      <c r="B201" s="333"/>
      <c r="C201" s="333"/>
      <c r="D201" s="333"/>
      <c r="E201" s="333"/>
      <c r="F201" s="120"/>
      <c r="G201" s="120"/>
      <c r="H201" s="120"/>
    </row>
    <row r="202" spans="1:8">
      <c r="A202" s="333"/>
      <c r="B202" s="333"/>
      <c r="C202" s="333"/>
      <c r="D202" s="333"/>
      <c r="E202" s="333"/>
      <c r="F202" s="120"/>
      <c r="G202" s="120"/>
      <c r="H202" s="120"/>
    </row>
    <row r="203" spans="1:8">
      <c r="A203" s="333"/>
      <c r="B203" s="333"/>
      <c r="C203" s="333"/>
      <c r="D203" s="333"/>
      <c r="E203" s="333"/>
      <c r="F203" s="120"/>
      <c r="G203" s="120"/>
      <c r="H203" s="120"/>
    </row>
    <row r="204" spans="1:8">
      <c r="A204" s="333"/>
      <c r="B204" s="333"/>
      <c r="C204" s="333"/>
      <c r="D204" s="333"/>
      <c r="E204" s="333"/>
      <c r="F204" s="120"/>
      <c r="G204" s="120"/>
      <c r="H204" s="120"/>
    </row>
    <row r="205" spans="1:8">
      <c r="A205" s="333"/>
      <c r="B205" s="333"/>
      <c r="C205" s="333"/>
      <c r="D205" s="333"/>
      <c r="E205" s="333"/>
      <c r="F205" s="120"/>
      <c r="G205" s="120"/>
      <c r="H205" s="120"/>
    </row>
    <row r="206" spans="1:8">
      <c r="A206" s="333"/>
      <c r="B206" s="333"/>
      <c r="C206" s="333"/>
      <c r="D206" s="333"/>
      <c r="E206" s="333"/>
      <c r="F206" s="120"/>
      <c r="G206" s="120"/>
      <c r="H206" s="120"/>
    </row>
    <row r="207" spans="1:8">
      <c r="A207" s="333"/>
      <c r="B207" s="333"/>
      <c r="C207" s="333"/>
      <c r="D207" s="333"/>
      <c r="E207" s="333"/>
      <c r="F207" s="120"/>
      <c r="G207" s="120"/>
      <c r="H207" s="120"/>
    </row>
    <row r="208" spans="1:8">
      <c r="A208" s="333"/>
      <c r="B208" s="333"/>
      <c r="C208" s="333"/>
      <c r="D208" s="333"/>
      <c r="E208" s="333"/>
      <c r="F208" s="120"/>
      <c r="G208" s="120"/>
      <c r="H208" s="120"/>
    </row>
    <row r="209" spans="1:16">
      <c r="A209" s="333"/>
      <c r="B209" s="333"/>
      <c r="C209" s="333"/>
      <c r="D209" s="333"/>
      <c r="E209" s="333"/>
      <c r="F209" s="120"/>
      <c r="G209" s="120"/>
      <c r="H209" s="120"/>
    </row>
    <row r="210" spans="1:16">
      <c r="A210" s="333"/>
      <c r="B210" s="333"/>
      <c r="C210" s="333"/>
      <c r="D210" s="333"/>
      <c r="E210" s="333"/>
      <c r="F210" s="120"/>
      <c r="G210" s="120"/>
      <c r="H210" s="120"/>
    </row>
    <row r="211" spans="1:16">
      <c r="A211" s="333"/>
      <c r="B211" s="333"/>
      <c r="C211" s="333"/>
      <c r="D211" s="333"/>
      <c r="E211" s="333"/>
      <c r="F211" s="120"/>
      <c r="G211" s="120"/>
      <c r="H211" s="120"/>
    </row>
    <row r="212" spans="1:16">
      <c r="A212" s="333"/>
      <c r="B212" s="333"/>
      <c r="C212" s="333"/>
      <c r="D212" s="333"/>
      <c r="E212" s="333"/>
      <c r="F212" s="120"/>
      <c r="G212" s="120"/>
      <c r="H212" s="120"/>
    </row>
    <row r="213" spans="1:16">
      <c r="A213" s="333"/>
      <c r="B213" s="333"/>
      <c r="C213" s="333"/>
      <c r="D213" s="333"/>
      <c r="E213" s="333"/>
      <c r="F213" s="120"/>
      <c r="G213" s="120"/>
      <c r="H213" s="120"/>
    </row>
    <row r="215" spans="1:16">
      <c r="A215" s="261">
        <v>12</v>
      </c>
      <c r="B215" s="262" t="s">
        <v>245</v>
      </c>
      <c r="C215" s="262"/>
      <c r="D215" s="262"/>
      <c r="E215" s="262"/>
      <c r="F215" s="262"/>
      <c r="G215" s="262"/>
      <c r="H215" s="262"/>
    </row>
    <row r="216" spans="1:16">
      <c r="A216" s="261"/>
      <c r="B216" s="262"/>
      <c r="C216" s="262"/>
      <c r="D216" s="262"/>
      <c r="E216" s="262"/>
      <c r="F216" s="262"/>
      <c r="G216" s="262"/>
      <c r="H216" s="262"/>
    </row>
    <row r="217" spans="1:16" ht="15" thickBot="1"/>
    <row r="218" spans="1:16" ht="15" thickBot="1">
      <c r="B218" s="334" t="s">
        <v>246</v>
      </c>
      <c r="C218" s="335"/>
      <c r="D218" s="336"/>
      <c r="E218" s="340" t="s">
        <v>24</v>
      </c>
      <c r="F218" s="340"/>
      <c r="G218" s="340"/>
      <c r="H218" s="340" t="s">
        <v>137</v>
      </c>
      <c r="I218" s="340"/>
      <c r="J218" s="340"/>
      <c r="K218" s="318" t="s">
        <v>450</v>
      </c>
      <c r="L218" s="319"/>
      <c r="M218" s="319"/>
      <c r="N218" s="319"/>
      <c r="O218" s="322" t="s">
        <v>247</v>
      </c>
      <c r="P218" s="323"/>
    </row>
    <row r="219" spans="1:16" ht="16.149999999999999" customHeight="1" thickBot="1">
      <c r="B219" s="337"/>
      <c r="C219" s="338"/>
      <c r="D219" s="339"/>
      <c r="E219" s="340"/>
      <c r="F219" s="340"/>
      <c r="G219" s="340"/>
      <c r="H219" s="340"/>
      <c r="I219" s="340"/>
      <c r="J219" s="340"/>
      <c r="K219" s="320"/>
      <c r="L219" s="320"/>
      <c r="M219" s="320"/>
      <c r="N219" s="320"/>
      <c r="O219" s="324"/>
      <c r="P219" s="324"/>
    </row>
    <row r="220" spans="1:16" ht="16.149999999999999" customHeight="1" thickBot="1">
      <c r="B220" s="326" t="s">
        <v>248</v>
      </c>
      <c r="C220" s="326"/>
      <c r="D220" s="326"/>
      <c r="E220" s="327" t="s">
        <v>449</v>
      </c>
      <c r="F220" s="327"/>
      <c r="G220" s="327"/>
      <c r="H220" s="327">
        <v>8</v>
      </c>
      <c r="I220" s="327"/>
      <c r="J220" s="327"/>
      <c r="K220" s="320"/>
      <c r="L220" s="320"/>
      <c r="M220" s="320"/>
      <c r="N220" s="320"/>
      <c r="O220" s="324"/>
      <c r="P220" s="324"/>
    </row>
    <row r="221" spans="1:16" ht="16.149999999999999" customHeight="1" thickBot="1">
      <c r="B221" s="326"/>
      <c r="C221" s="326"/>
      <c r="D221" s="326"/>
      <c r="E221" s="327"/>
      <c r="F221" s="327"/>
      <c r="G221" s="327"/>
      <c r="H221" s="327"/>
      <c r="I221" s="327"/>
      <c r="J221" s="327"/>
      <c r="K221" s="320"/>
      <c r="L221" s="320"/>
      <c r="M221" s="320"/>
      <c r="N221" s="320"/>
      <c r="O221" s="324"/>
      <c r="P221" s="324"/>
    </row>
    <row r="222" spans="1:16" ht="16.149999999999999" customHeight="1" thickBot="1">
      <c r="B222" s="326"/>
      <c r="C222" s="326"/>
      <c r="D222" s="326"/>
      <c r="E222" s="327"/>
      <c r="F222" s="327"/>
      <c r="G222" s="327"/>
      <c r="H222" s="327"/>
      <c r="I222" s="327"/>
      <c r="J222" s="327"/>
      <c r="K222" s="320"/>
      <c r="L222" s="320"/>
      <c r="M222" s="320"/>
      <c r="N222" s="320"/>
      <c r="O222" s="324"/>
      <c r="P222" s="324"/>
    </row>
    <row r="223" spans="1:16" ht="16.149999999999999" customHeight="1" thickBot="1">
      <c r="B223" s="326"/>
      <c r="C223" s="326"/>
      <c r="D223" s="326"/>
      <c r="E223" s="327"/>
      <c r="F223" s="327"/>
      <c r="G223" s="327"/>
      <c r="H223" s="327"/>
      <c r="I223" s="327"/>
      <c r="J223" s="327"/>
      <c r="K223" s="320"/>
      <c r="L223" s="320"/>
      <c r="M223" s="320"/>
      <c r="N223" s="320"/>
      <c r="O223" s="324"/>
      <c r="P223" s="324"/>
    </row>
    <row r="224" spans="1:16" ht="16.149999999999999" customHeight="1" thickBot="1">
      <c r="B224" s="326" t="s">
        <v>249</v>
      </c>
      <c r="C224" s="326"/>
      <c r="D224" s="326"/>
      <c r="E224" s="327" t="s">
        <v>429</v>
      </c>
      <c r="F224" s="327"/>
      <c r="G224" s="327"/>
      <c r="H224" s="327">
        <v>1</v>
      </c>
      <c r="I224" s="327"/>
      <c r="J224" s="327"/>
      <c r="K224" s="320"/>
      <c r="L224" s="320"/>
      <c r="M224" s="320"/>
      <c r="N224" s="320"/>
      <c r="O224" s="324"/>
      <c r="P224" s="324"/>
    </row>
    <row r="225" spans="1:16" ht="16.149999999999999" customHeight="1" thickBot="1">
      <c r="B225" s="326"/>
      <c r="C225" s="326"/>
      <c r="D225" s="326"/>
      <c r="E225" s="327"/>
      <c r="F225" s="327"/>
      <c r="G225" s="327"/>
      <c r="H225" s="327"/>
      <c r="I225" s="327"/>
      <c r="J225" s="327"/>
      <c r="K225" s="320"/>
      <c r="L225" s="320"/>
      <c r="M225" s="320"/>
      <c r="N225" s="320"/>
      <c r="O225" s="324"/>
      <c r="P225" s="324"/>
    </row>
    <row r="226" spans="1:16" ht="16.149999999999999" customHeight="1" thickBot="1">
      <c r="B226" s="326"/>
      <c r="C226" s="326"/>
      <c r="D226" s="326"/>
      <c r="E226" s="327"/>
      <c r="F226" s="327"/>
      <c r="G226" s="327"/>
      <c r="H226" s="327"/>
      <c r="I226" s="327"/>
      <c r="J226" s="327"/>
      <c r="K226" s="320"/>
      <c r="L226" s="320"/>
      <c r="M226" s="320"/>
      <c r="N226" s="320"/>
      <c r="O226" s="324"/>
      <c r="P226" s="324"/>
    </row>
    <row r="227" spans="1:16" ht="16.149999999999999" customHeight="1" thickBot="1">
      <c r="B227" s="326"/>
      <c r="C227" s="326"/>
      <c r="D227" s="326"/>
      <c r="E227" s="327"/>
      <c r="F227" s="327"/>
      <c r="G227" s="327"/>
      <c r="H227" s="327"/>
      <c r="I227" s="327"/>
      <c r="J227" s="327"/>
      <c r="K227" s="320"/>
      <c r="L227" s="320"/>
      <c r="M227" s="320"/>
      <c r="N227" s="320"/>
      <c r="O227" s="324"/>
      <c r="P227" s="324"/>
    </row>
    <row r="228" spans="1:16" ht="16.149999999999999" customHeight="1" thickBot="1">
      <c r="B228" s="326" t="s">
        <v>250</v>
      </c>
      <c r="C228" s="326"/>
      <c r="D228" s="326"/>
      <c r="E228" s="327" t="s">
        <v>448</v>
      </c>
      <c r="F228" s="327"/>
      <c r="G228" s="327"/>
      <c r="H228" s="327">
        <v>3</v>
      </c>
      <c r="I228" s="327"/>
      <c r="J228" s="327"/>
      <c r="K228" s="320"/>
      <c r="L228" s="320"/>
      <c r="M228" s="320"/>
      <c r="N228" s="320"/>
      <c r="O228" s="324"/>
      <c r="P228" s="324"/>
    </row>
    <row r="229" spans="1:16" ht="16.149999999999999" customHeight="1" thickBot="1">
      <c r="B229" s="326"/>
      <c r="C229" s="326"/>
      <c r="D229" s="326"/>
      <c r="E229" s="327"/>
      <c r="F229" s="327"/>
      <c r="G229" s="327"/>
      <c r="H229" s="327"/>
      <c r="I229" s="327"/>
      <c r="J229" s="327"/>
      <c r="K229" s="320"/>
      <c r="L229" s="320"/>
      <c r="M229" s="320"/>
      <c r="N229" s="320"/>
      <c r="O229" s="324"/>
      <c r="P229" s="324"/>
    </row>
    <row r="230" spans="1:16" ht="16.149999999999999" customHeight="1" thickBot="1">
      <c r="B230" s="326"/>
      <c r="C230" s="326"/>
      <c r="D230" s="326"/>
      <c r="E230" s="327"/>
      <c r="F230" s="327"/>
      <c r="G230" s="327"/>
      <c r="H230" s="327"/>
      <c r="I230" s="327"/>
      <c r="J230" s="327"/>
      <c r="K230" s="320"/>
      <c r="L230" s="320"/>
      <c r="M230" s="320"/>
      <c r="N230" s="320"/>
      <c r="O230" s="324"/>
      <c r="P230" s="324"/>
    </row>
    <row r="231" spans="1:16" ht="16.149999999999999" customHeight="1" thickBot="1">
      <c r="B231" s="326"/>
      <c r="C231" s="326"/>
      <c r="D231" s="326"/>
      <c r="E231" s="327"/>
      <c r="F231" s="327"/>
      <c r="G231" s="327"/>
      <c r="H231" s="327"/>
      <c r="I231" s="327"/>
      <c r="J231" s="327"/>
      <c r="K231" s="321"/>
      <c r="L231" s="321"/>
      <c r="M231" s="321"/>
      <c r="N231" s="321"/>
      <c r="O231" s="325"/>
      <c r="P231" s="325"/>
    </row>
    <row r="232" spans="1:16" ht="16.149999999999999" customHeight="1" thickBot="1">
      <c r="B232" s="341" t="s">
        <v>251</v>
      </c>
      <c r="C232" s="341"/>
      <c r="D232" s="341"/>
      <c r="E232" s="327">
        <v>0.78848523284417371</v>
      </c>
      <c r="F232" s="327"/>
      <c r="G232" s="327"/>
      <c r="H232" s="327"/>
      <c r="I232" s="327"/>
      <c r="J232" s="327"/>
    </row>
    <row r="233" spans="1:16" ht="16.149999999999999" customHeight="1" thickBot="1">
      <c r="B233" s="341"/>
      <c r="C233" s="341"/>
      <c r="D233" s="341"/>
      <c r="E233" s="327"/>
      <c r="F233" s="327"/>
      <c r="G233" s="327"/>
      <c r="H233" s="327"/>
      <c r="I233" s="327"/>
      <c r="J233" s="327"/>
    </row>
    <row r="234" spans="1:16" ht="16.149999999999999" customHeight="1" thickBot="1">
      <c r="B234" s="341"/>
      <c r="C234" s="341"/>
      <c r="D234" s="341"/>
      <c r="E234" s="327"/>
      <c r="F234" s="327"/>
      <c r="G234" s="327"/>
      <c r="H234" s="327"/>
      <c r="I234" s="327"/>
      <c r="J234" s="327"/>
    </row>
    <row r="235" spans="1:16" ht="15" thickBot="1">
      <c r="B235" s="341"/>
      <c r="C235" s="341"/>
      <c r="D235" s="341"/>
      <c r="E235" s="327"/>
      <c r="F235" s="327"/>
      <c r="G235" s="327"/>
      <c r="H235" s="327"/>
      <c r="I235" s="327"/>
      <c r="J235" s="327"/>
    </row>
    <row r="238" spans="1:16" ht="15" customHeight="1">
      <c r="A238" s="261">
        <v>13</v>
      </c>
      <c r="B238" s="262" t="s">
        <v>148</v>
      </c>
      <c r="C238" s="262"/>
      <c r="D238" s="262"/>
      <c r="E238" s="262"/>
      <c r="F238" s="262"/>
      <c r="G238" s="262"/>
      <c r="H238" s="262"/>
    </row>
    <row r="239" spans="1:16" ht="15" customHeight="1">
      <c r="A239" s="261"/>
      <c r="B239" s="262"/>
      <c r="C239" s="262"/>
      <c r="D239" s="262"/>
      <c r="E239" s="262"/>
      <c r="F239" s="262"/>
      <c r="G239" s="262"/>
      <c r="H239" s="262"/>
    </row>
    <row r="240" spans="1:16" ht="25.5">
      <c r="B240" s="264" t="s">
        <v>149</v>
      </c>
      <c r="C240" s="264"/>
      <c r="D240" s="265" t="s">
        <v>150</v>
      </c>
      <c r="E240" s="265"/>
      <c r="F240" s="265"/>
      <c r="G240" s="265"/>
      <c r="H240" s="265"/>
      <c r="I240" s="236" t="s">
        <v>151</v>
      </c>
    </row>
    <row r="241" spans="2:7" ht="26.25" thickBot="1">
      <c r="B241" s="70"/>
    </row>
    <row r="242" spans="2:7" ht="39" customHeight="1" thickBot="1">
      <c r="C242" s="71" t="s">
        <v>152</v>
      </c>
      <c r="D242" s="266" t="s">
        <v>153</v>
      </c>
      <c r="E242" s="267"/>
      <c r="F242" s="268"/>
      <c r="G242" s="71" t="s">
        <v>154</v>
      </c>
    </row>
    <row r="243" spans="2:7" ht="58.15" customHeight="1" thickBot="1">
      <c r="C243" s="72">
        <v>1</v>
      </c>
      <c r="D243" s="256" t="s">
        <v>155</v>
      </c>
      <c r="E243" s="257"/>
      <c r="F243" s="258"/>
      <c r="G243" s="72" t="s">
        <v>151</v>
      </c>
    </row>
    <row r="244" spans="2:7" ht="19.149999999999999" customHeight="1" thickBot="1">
      <c r="C244" s="72">
        <v>2</v>
      </c>
      <c r="D244" s="256" t="s">
        <v>237</v>
      </c>
      <c r="E244" s="257"/>
      <c r="F244" s="258"/>
      <c r="G244" s="72" t="s">
        <v>151</v>
      </c>
    </row>
    <row r="245" spans="2:7" ht="19.149999999999999" customHeight="1" thickBot="1">
      <c r="C245" s="72">
        <v>3</v>
      </c>
      <c r="D245" s="256" t="s">
        <v>238</v>
      </c>
      <c r="E245" s="257"/>
      <c r="F245" s="258"/>
      <c r="G245" s="72" t="s">
        <v>151</v>
      </c>
    </row>
    <row r="246" spans="2:7" ht="19.149999999999999" customHeight="1" thickBot="1">
      <c r="C246" s="72">
        <v>4</v>
      </c>
      <c r="D246" s="256" t="s">
        <v>158</v>
      </c>
      <c r="E246" s="257"/>
      <c r="F246" s="258"/>
      <c r="G246" s="72" t="s">
        <v>151</v>
      </c>
    </row>
    <row r="247" spans="2:7" ht="19.149999999999999" customHeight="1" thickBot="1">
      <c r="C247" s="72">
        <v>5</v>
      </c>
      <c r="D247" s="256" t="s">
        <v>159</v>
      </c>
      <c r="E247" s="257"/>
      <c r="F247" s="258"/>
      <c r="G247" s="72" t="s">
        <v>151</v>
      </c>
    </row>
    <row r="248" spans="2:7" ht="19.149999999999999" customHeight="1" thickBot="1">
      <c r="C248" s="72">
        <v>6</v>
      </c>
      <c r="D248" s="256" t="s">
        <v>160</v>
      </c>
      <c r="E248" s="257"/>
      <c r="F248" s="258"/>
      <c r="G248" s="72" t="s">
        <v>151</v>
      </c>
    </row>
    <row r="249" spans="2:7" ht="19.149999999999999" customHeight="1" thickBot="1">
      <c r="C249" s="72">
        <v>7</v>
      </c>
      <c r="D249" s="256" t="s">
        <v>239</v>
      </c>
      <c r="E249" s="257"/>
      <c r="F249" s="258"/>
      <c r="G249" s="72" t="s">
        <v>151</v>
      </c>
    </row>
    <row r="250" spans="2:7" ht="19.5" thickBot="1">
      <c r="C250" s="72">
        <v>8</v>
      </c>
      <c r="D250" s="328" t="s">
        <v>240</v>
      </c>
      <c r="E250" s="329"/>
      <c r="F250" s="330"/>
      <c r="G250" s="72" t="s">
        <v>151</v>
      </c>
    </row>
    <row r="251" spans="2:7" ht="19.149999999999999" customHeight="1" thickBot="1">
      <c r="C251" s="72">
        <v>9</v>
      </c>
      <c r="D251" s="256" t="s">
        <v>161</v>
      </c>
      <c r="E251" s="257"/>
      <c r="F251" s="258"/>
      <c r="G251" s="72" t="s">
        <v>151</v>
      </c>
    </row>
    <row r="252" spans="2:7" ht="19.149999999999999" customHeight="1" thickBot="1">
      <c r="C252" s="72">
        <v>10</v>
      </c>
      <c r="D252" s="256" t="s">
        <v>162</v>
      </c>
      <c r="E252" s="257"/>
      <c r="F252" s="258"/>
      <c r="G252" s="72" t="s">
        <v>151</v>
      </c>
    </row>
    <row r="253" spans="2:7" ht="19.149999999999999" customHeight="1" thickBot="1">
      <c r="C253" s="72">
        <v>11</v>
      </c>
      <c r="D253" s="256" t="s">
        <v>163</v>
      </c>
      <c r="E253" s="257"/>
      <c r="F253" s="258"/>
      <c r="G253" s="72" t="s">
        <v>151</v>
      </c>
    </row>
    <row r="254" spans="2:7" ht="19.149999999999999" customHeight="1" thickBot="1">
      <c r="C254" s="72">
        <v>12</v>
      </c>
      <c r="D254" s="256" t="s">
        <v>383</v>
      </c>
      <c r="E254" s="257"/>
      <c r="F254" s="258"/>
      <c r="G254" s="72" t="s">
        <v>151</v>
      </c>
    </row>
    <row r="255" spans="2:7" ht="19.5" customHeight="1">
      <c r="E255" s="73" t="s">
        <v>164</v>
      </c>
    </row>
    <row r="256" spans="2:7" ht="18.75">
      <c r="E256" s="73" t="s">
        <v>165</v>
      </c>
    </row>
    <row r="257" spans="5:5" ht="18.75">
      <c r="E257" s="73" t="s">
        <v>166</v>
      </c>
    </row>
  </sheetData>
  <mergeCells count="122">
    <mergeCell ref="A1:M1"/>
    <mergeCell ref="A2:A3"/>
    <mergeCell ref="B2:H3"/>
    <mergeCell ref="B4:H4"/>
    <mergeCell ref="B5:H5"/>
    <mergeCell ref="B6:H6"/>
    <mergeCell ref="B14:F14"/>
    <mergeCell ref="H14:O14"/>
    <mergeCell ref="B24:H25"/>
    <mergeCell ref="C28:H29"/>
    <mergeCell ref="C30:H31"/>
    <mergeCell ref="B33:H34"/>
    <mergeCell ref="B7:H7"/>
    <mergeCell ref="B8:H8"/>
    <mergeCell ref="B9:H9"/>
    <mergeCell ref="B10:H10"/>
    <mergeCell ref="B11:H11"/>
    <mergeCell ref="B12:H12"/>
    <mergeCell ref="A55:A56"/>
    <mergeCell ref="B55:H56"/>
    <mergeCell ref="B58:O58"/>
    <mergeCell ref="A60:A61"/>
    <mergeCell ref="B60:H61"/>
    <mergeCell ref="B62:J77"/>
    <mergeCell ref="A36:B36"/>
    <mergeCell ref="C36:I41"/>
    <mergeCell ref="A43:B43"/>
    <mergeCell ref="C43:I48"/>
    <mergeCell ref="C50:H51"/>
    <mergeCell ref="C52:H53"/>
    <mergeCell ref="A115:A116"/>
    <mergeCell ref="B115:M116"/>
    <mergeCell ref="B118:C119"/>
    <mergeCell ref="D118:J119"/>
    <mergeCell ref="B120:C121"/>
    <mergeCell ref="D120:J121"/>
    <mergeCell ref="A78:A79"/>
    <mergeCell ref="B78:H79"/>
    <mergeCell ref="B80:J95"/>
    <mergeCell ref="A96:A97"/>
    <mergeCell ref="B96:H97"/>
    <mergeCell ref="B98:J113"/>
    <mergeCell ref="L130:O130"/>
    <mergeCell ref="A138:A139"/>
    <mergeCell ref="B138:H139"/>
    <mergeCell ref="B130:B131"/>
    <mergeCell ref="D130:D131"/>
    <mergeCell ref="E130:E131"/>
    <mergeCell ref="F130:F131"/>
    <mergeCell ref="G130:G131"/>
    <mergeCell ref="B122:C123"/>
    <mergeCell ref="D122:J123"/>
    <mergeCell ref="B124:C125"/>
    <mergeCell ref="D124:J125"/>
    <mergeCell ref="A127:A128"/>
    <mergeCell ref="B127:M128"/>
    <mergeCell ref="B140:E141"/>
    <mergeCell ref="F140:G141"/>
    <mergeCell ref="H140:K141"/>
    <mergeCell ref="A169:A170"/>
    <mergeCell ref="B169:H170"/>
    <mergeCell ref="C171:D171"/>
    <mergeCell ref="H130:H131"/>
    <mergeCell ref="I130:I131"/>
    <mergeCell ref="J130:J131"/>
    <mergeCell ref="C178:D178"/>
    <mergeCell ref="C179:D179"/>
    <mergeCell ref="C180:D180"/>
    <mergeCell ref="C181:D181"/>
    <mergeCell ref="C182:D182"/>
    <mergeCell ref="C183:D183"/>
    <mergeCell ref="C172:D172"/>
    <mergeCell ref="C173:D173"/>
    <mergeCell ref="C174:D174"/>
    <mergeCell ref="C175:D175"/>
    <mergeCell ref="C176:D176"/>
    <mergeCell ref="C177:D177"/>
    <mergeCell ref="D244:F244"/>
    <mergeCell ref="D245:F245"/>
    <mergeCell ref="C190:D190"/>
    <mergeCell ref="A192:A193"/>
    <mergeCell ref="B192:H193"/>
    <mergeCell ref="A194:E213"/>
    <mergeCell ref="A238:A239"/>
    <mergeCell ref="B238:H239"/>
    <mergeCell ref="C184:D184"/>
    <mergeCell ref="C185:D185"/>
    <mergeCell ref="C186:D186"/>
    <mergeCell ref="C187:D187"/>
    <mergeCell ref="C188:D188"/>
    <mergeCell ref="C189:D189"/>
    <mergeCell ref="A215:A216"/>
    <mergeCell ref="B215:H216"/>
    <mergeCell ref="B218:D219"/>
    <mergeCell ref="E218:G219"/>
    <mergeCell ref="H218:J219"/>
    <mergeCell ref="B232:D235"/>
    <mergeCell ref="E232:J235"/>
    <mergeCell ref="D254:F254"/>
    <mergeCell ref="K218:N231"/>
    <mergeCell ref="O218:P231"/>
    <mergeCell ref="B220:D223"/>
    <mergeCell ref="E220:G223"/>
    <mergeCell ref="H220:J223"/>
    <mergeCell ref="B224:D227"/>
    <mergeCell ref="E224:G227"/>
    <mergeCell ref="H224:J227"/>
    <mergeCell ref="B228:D231"/>
    <mergeCell ref="E228:G231"/>
    <mergeCell ref="H228:J231"/>
    <mergeCell ref="D252:F252"/>
    <mergeCell ref="D253:F253"/>
    <mergeCell ref="D246:F246"/>
    <mergeCell ref="D247:F247"/>
    <mergeCell ref="D248:F248"/>
    <mergeCell ref="D249:F249"/>
    <mergeCell ref="D250:F250"/>
    <mergeCell ref="D251:F251"/>
    <mergeCell ref="B240:C240"/>
    <mergeCell ref="D240:H240"/>
    <mergeCell ref="D242:F242"/>
    <mergeCell ref="D243:F243"/>
  </mergeCells>
  <conditionalFormatting sqref="O18:O21">
    <cfRule type="containsText" dxfId="7" priority="1" operator="containsText" text="غير مطالب بالتعديل في الأسبوع القادم">
      <formula>NOT(ISERROR(SEARCH("غير مطالب بالتعديل في الأسبوع القادم",O18)))</formula>
    </cfRule>
    <cfRule type="containsText" dxfId="6" priority="2" operator="containsText" text="يتوجب عليك التعديل الأسبوع القادم">
      <formula>NOT(ISERROR(SEARCH("يتوجب عليك التعديل الأسبوع القادم",O18)))</formula>
    </cfRule>
  </conditionalFormatting>
  <pageMargins left="0.7" right="0.7" top="0.75" bottom="0.75" header="0.3" footer="0.3"/>
  <pageSetup orientation="portrait" horizontalDpi="4294967292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Q259"/>
  <sheetViews>
    <sheetView rightToLeft="1" zoomScale="90" zoomScaleNormal="90" workbookViewId="0">
      <selection activeCell="R16" sqref="R16"/>
    </sheetView>
  </sheetViews>
  <sheetFormatPr defaultColWidth="8.75" defaultRowHeight="14.25"/>
  <cols>
    <col min="1" max="1" width="7" customWidth="1"/>
    <col min="2" max="3" width="13.125" customWidth="1"/>
    <col min="4" max="4" width="14.5" customWidth="1"/>
    <col min="5" max="5" width="11.5" customWidth="1"/>
    <col min="6" max="6" width="14.375" customWidth="1"/>
    <col min="7" max="7" width="9.5" customWidth="1"/>
    <col min="8" max="8" width="10.125" customWidth="1"/>
    <col min="9" max="9" width="11.5" customWidth="1"/>
    <col min="10" max="10" width="8.5" customWidth="1"/>
    <col min="11" max="11" width="9.125" customWidth="1"/>
    <col min="12" max="12" width="12.125" customWidth="1"/>
    <col min="13" max="13" width="11" customWidth="1"/>
    <col min="14" max="14" width="12.625" customWidth="1"/>
    <col min="15" max="15" width="30.5" customWidth="1"/>
    <col min="16" max="16" width="24.625" customWidth="1"/>
    <col min="17" max="17" width="17.625" bestFit="1" customWidth="1"/>
    <col min="18" max="18" width="13.5" customWidth="1"/>
    <col min="19" max="19" width="14.5" customWidth="1"/>
  </cols>
  <sheetData>
    <row r="1" spans="1:17" ht="44.25">
      <c r="A1" s="315" t="s">
        <v>200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87" t="s">
        <v>243</v>
      </c>
      <c r="O1" s="88">
        <f>B20</f>
        <v>45414</v>
      </c>
    </row>
    <row r="2" spans="1:17" ht="15" customHeight="1">
      <c r="A2" s="261">
        <v>1</v>
      </c>
      <c r="B2" s="262" t="s">
        <v>99</v>
      </c>
      <c r="C2" s="262"/>
      <c r="D2" s="262"/>
      <c r="E2" s="262"/>
      <c r="F2" s="262"/>
      <c r="G2" s="262"/>
      <c r="H2" s="262"/>
    </row>
    <row r="3" spans="1:17" ht="15" customHeight="1">
      <c r="A3" s="261"/>
      <c r="B3" s="262"/>
      <c r="C3" s="262"/>
      <c r="D3" s="262"/>
      <c r="E3" s="262"/>
      <c r="F3" s="262"/>
      <c r="G3" s="262"/>
      <c r="H3" s="262"/>
    </row>
    <row r="4" spans="1:17" ht="19.899999999999999" customHeight="1">
      <c r="B4" s="288" t="s">
        <v>416</v>
      </c>
      <c r="C4" s="288"/>
      <c r="D4" s="288"/>
      <c r="E4" s="288"/>
      <c r="F4" s="288"/>
      <c r="G4" s="288"/>
      <c r="H4" s="288"/>
    </row>
    <row r="5" spans="1:17" ht="19.899999999999999" customHeight="1">
      <c r="B5" s="283" t="s">
        <v>417</v>
      </c>
      <c r="C5" s="283"/>
      <c r="D5" s="283"/>
      <c r="E5" s="283"/>
      <c r="F5" s="283"/>
      <c r="G5" s="283"/>
      <c r="H5" s="283"/>
    </row>
    <row r="6" spans="1:17" ht="19.899999999999999" customHeight="1">
      <c r="B6" s="289" t="s">
        <v>418</v>
      </c>
      <c r="C6" s="289"/>
      <c r="D6" s="289"/>
      <c r="E6" s="289"/>
      <c r="F6" s="289"/>
      <c r="G6" s="289"/>
      <c r="H6" s="289"/>
    </row>
    <row r="7" spans="1:17" ht="19.899999999999999" customHeight="1">
      <c r="B7" s="283" t="s">
        <v>419</v>
      </c>
      <c r="C7" s="283"/>
      <c r="D7" s="283"/>
      <c r="E7" s="283"/>
      <c r="F7" s="283"/>
      <c r="G7" s="283"/>
      <c r="H7" s="283"/>
    </row>
    <row r="8" spans="1:17" ht="19.899999999999999" customHeight="1">
      <c r="B8" s="283" t="s">
        <v>420</v>
      </c>
      <c r="C8" s="283"/>
      <c r="D8" s="283"/>
      <c r="E8" s="283"/>
      <c r="F8" s="283"/>
      <c r="G8" s="283"/>
      <c r="H8" s="283"/>
    </row>
    <row r="9" spans="1:17" ht="19.899999999999999" customHeight="1">
      <c r="B9" s="283" t="s">
        <v>445</v>
      </c>
      <c r="C9" s="283"/>
      <c r="D9" s="283"/>
      <c r="E9" s="283"/>
      <c r="F9" s="283"/>
      <c r="G9" s="283"/>
      <c r="H9" s="283"/>
    </row>
    <row r="10" spans="1:17" ht="19.899999999999999" customHeight="1">
      <c r="B10" s="283" t="s">
        <v>457</v>
      </c>
      <c r="C10" s="283"/>
      <c r="D10" s="283"/>
      <c r="E10" s="283"/>
      <c r="F10" s="283"/>
      <c r="G10" s="283"/>
      <c r="H10" s="283"/>
    </row>
    <row r="11" spans="1:17" ht="19.899999999999999" customHeight="1">
      <c r="B11" s="283" t="s">
        <v>458</v>
      </c>
      <c r="C11" s="283"/>
      <c r="D11" s="283"/>
      <c r="E11" s="283"/>
      <c r="F11" s="283"/>
      <c r="G11" s="283"/>
      <c r="H11" s="283"/>
    </row>
    <row r="12" spans="1:17" ht="19.899999999999999" customHeight="1">
      <c r="B12" s="283" t="s">
        <v>459</v>
      </c>
      <c r="C12" s="283"/>
      <c r="D12" s="283"/>
      <c r="E12" s="283"/>
      <c r="F12" s="283"/>
      <c r="G12" s="283"/>
      <c r="H12" s="283"/>
    </row>
    <row r="13" spans="1:17" ht="15" customHeight="1"/>
    <row r="14" spans="1:17" ht="28.9" customHeight="1">
      <c r="A14" s="89">
        <v>2</v>
      </c>
      <c r="B14" s="316" t="s">
        <v>202</v>
      </c>
      <c r="C14" s="316"/>
      <c r="D14" s="316"/>
      <c r="E14" s="316"/>
      <c r="F14" s="316"/>
      <c r="H14" s="317" t="s">
        <v>203</v>
      </c>
      <c r="I14" s="317"/>
      <c r="J14" s="317"/>
      <c r="K14" s="317"/>
      <c r="L14" s="317"/>
      <c r="M14" s="317"/>
      <c r="N14" s="317"/>
      <c r="O14" s="317"/>
      <c r="P14" s="90"/>
    </row>
    <row r="15" spans="1:17" ht="16.149999999999999" customHeight="1">
      <c r="A15" s="91" t="str">
        <f>'تقرير الأسبوع الثاني'!A15</f>
        <v xml:space="preserve">أدخل قيمة المؤشر في أول يوم من تاريخ المسابقة </v>
      </c>
      <c r="B15" s="91"/>
      <c r="C15" s="92"/>
      <c r="D15" s="91"/>
      <c r="E15" s="93">
        <f>'تقرير الأسبوع الثاني'!E15</f>
        <v>12666.9</v>
      </c>
      <c r="F15" s="94"/>
      <c r="G15" s="94"/>
      <c r="H15" s="95" t="s">
        <v>205</v>
      </c>
      <c r="I15" s="95"/>
      <c r="J15" s="95"/>
      <c r="K15" s="95"/>
      <c r="L15" s="96">
        <v>100000</v>
      </c>
      <c r="M15" s="94"/>
      <c r="N15" s="94"/>
      <c r="Q15" s="97" t="s">
        <v>206</v>
      </c>
    </row>
    <row r="16" spans="1:17" ht="15">
      <c r="A16" s="98"/>
      <c r="B16" s="98"/>
      <c r="C16" s="98"/>
      <c r="D16" s="98"/>
      <c r="E16" s="98"/>
      <c r="Q16" s="87" t="s">
        <v>201</v>
      </c>
    </row>
    <row r="17" spans="1:17" ht="56.25">
      <c r="A17" s="99" t="s">
        <v>207</v>
      </c>
      <c r="B17" s="99" t="s">
        <v>208</v>
      </c>
      <c r="C17" s="100" t="s">
        <v>209</v>
      </c>
      <c r="D17" s="101" t="s">
        <v>210</v>
      </c>
      <c r="E17" s="99" t="s">
        <v>211</v>
      </c>
      <c r="H17" s="99" t="s">
        <v>207</v>
      </c>
      <c r="I17" s="99" t="s">
        <v>208</v>
      </c>
      <c r="J17" s="102" t="s">
        <v>212</v>
      </c>
      <c r="K17" s="102" t="s">
        <v>213</v>
      </c>
      <c r="L17" s="103" t="s">
        <v>214</v>
      </c>
      <c r="M17" s="104" t="s">
        <v>215</v>
      </c>
      <c r="N17" s="99" t="s">
        <v>216</v>
      </c>
      <c r="O17" s="105" t="s">
        <v>217</v>
      </c>
    </row>
    <row r="18" spans="1:17" ht="15.75">
      <c r="A18" s="106" t="s">
        <v>218</v>
      </c>
      <c r="B18" s="92">
        <f>'تقرير الأسبوع الثاني'!B18</f>
        <v>45400</v>
      </c>
      <c r="C18" s="107">
        <f>'تقرير الأسبوع الثاني'!C18</f>
        <v>12502.35</v>
      </c>
      <c r="D18" s="108">
        <f>(C18-E15)/E15</f>
        <v>-1.2990550174075684E-2</v>
      </c>
      <c r="E18" s="109">
        <f>1+D18</f>
        <v>0.98700944982592431</v>
      </c>
      <c r="H18" s="106" t="s">
        <v>218</v>
      </c>
      <c r="I18" s="92">
        <f>'تقرير الأسبوع الثاني'!I18</f>
        <v>45400</v>
      </c>
      <c r="J18" s="110">
        <f>'تقرير الأسبوع الثاني'!J18</f>
        <v>3109.48</v>
      </c>
      <c r="K18" s="110">
        <f>'تقرير الأسبوع الثاني'!K18</f>
        <v>97063.9</v>
      </c>
      <c r="L18" s="111">
        <f>K18+J18</f>
        <v>100173.37999999999</v>
      </c>
      <c r="M18" s="108">
        <f>(L18-L15)/L15</f>
        <v>1.7337999999999011E-3</v>
      </c>
      <c r="N18" s="112">
        <f>1+M18</f>
        <v>1.0017338</v>
      </c>
      <c r="O18" s="220" t="str">
        <f>IF(M18&gt;D18,"غير مطالب بالتعديل في الأسبوع القادم","يتوجب عليك التعديل الأسبوع القادم")</f>
        <v>غير مطالب بالتعديل في الأسبوع القادم</v>
      </c>
      <c r="Q18" s="87" t="s">
        <v>219</v>
      </c>
    </row>
    <row r="19" spans="1:17" ht="15.75">
      <c r="A19" s="106" t="s">
        <v>220</v>
      </c>
      <c r="B19" s="92">
        <f>'تقرير الأسبوع الثاني'!B19</f>
        <v>45407</v>
      </c>
      <c r="C19" s="107">
        <f>'تقرير الأسبوع الثاني'!C19</f>
        <v>12254.53</v>
      </c>
      <c r="D19" s="108">
        <f>(C19-C18)/C18</f>
        <v>-1.9821873487784272E-2</v>
      </c>
      <c r="E19" s="109">
        <f>1+D19</f>
        <v>0.9801781265122157</v>
      </c>
      <c r="H19" s="106" t="s">
        <v>220</v>
      </c>
      <c r="I19" s="92">
        <f>'تقرير الأسبوع الثاني'!I19</f>
        <v>45407</v>
      </c>
      <c r="J19" s="110">
        <f>'تقرير الأسبوع الثاني'!J19</f>
        <v>4417.2550000000001</v>
      </c>
      <c r="K19" s="110">
        <f>'تقرير الأسبوع الثاني'!K19</f>
        <v>97841.15</v>
      </c>
      <c r="L19" s="111">
        <f>K19+J19</f>
        <v>102258.405</v>
      </c>
      <c r="M19" s="108">
        <f>(L19-L18)/L18</f>
        <v>2.0814162405221916E-2</v>
      </c>
      <c r="N19" s="112">
        <f>1+M19</f>
        <v>1.0208141624052218</v>
      </c>
      <c r="O19" s="220" t="str">
        <f t="shared" ref="O19:O20" si="0">IF(M19&gt;D19,"غير مطالب بالتعديل في الأسبوع القادم","يتوجب عليك التعديل الأسبوع القادم")</f>
        <v>غير مطالب بالتعديل في الأسبوع القادم</v>
      </c>
    </row>
    <row r="20" spans="1:17" ht="15.75">
      <c r="A20" s="106" t="s">
        <v>221</v>
      </c>
      <c r="B20" s="92">
        <f>'تقرير الأسبوع الثاني'!B20</f>
        <v>45414</v>
      </c>
      <c r="C20" s="107">
        <v>12352.33</v>
      </c>
      <c r="D20" s="218">
        <f>(C20-C19)/C19</f>
        <v>7.9807222308810911E-3</v>
      </c>
      <c r="E20" s="109">
        <f>1+D20</f>
        <v>1.0079807222308812</v>
      </c>
      <c r="H20" s="106" t="s">
        <v>221</v>
      </c>
      <c r="I20" s="92">
        <f>'تقرير الأسبوع الثاني'!I20</f>
        <v>45414</v>
      </c>
      <c r="J20" s="110">
        <v>4417.2550000000001</v>
      </c>
      <c r="K20" s="235">
        <v>98614.05</v>
      </c>
      <c r="L20" s="111">
        <f>K20+J20</f>
        <v>103031.30500000001</v>
      </c>
      <c r="M20" s="218">
        <f>(L20-L19)/L19</f>
        <v>7.5583029091839324E-3</v>
      </c>
      <c r="N20" s="112">
        <f>1+M20</f>
        <v>1.0075583029091839</v>
      </c>
      <c r="O20" s="220" t="str">
        <f t="shared" si="0"/>
        <v>يتوجب عليك التعديل الأسبوع القادم</v>
      </c>
      <c r="Q20" s="87" t="s">
        <v>222</v>
      </c>
    </row>
    <row r="21" spans="1:17" ht="15.75">
      <c r="A21" s="106" t="s">
        <v>223</v>
      </c>
      <c r="B21" s="92">
        <f>'تقرير الأسبوع الثاني'!B21</f>
        <v>45421</v>
      </c>
      <c r="C21" s="114"/>
      <c r="D21" s="108"/>
      <c r="E21" s="109"/>
      <c r="H21" s="106" t="s">
        <v>223</v>
      </c>
      <c r="I21" s="92">
        <f>'تقرير الأسبوع الثاني'!I21</f>
        <v>45421</v>
      </c>
      <c r="J21" s="115"/>
      <c r="K21" s="115"/>
      <c r="L21" s="111"/>
      <c r="M21" s="108"/>
      <c r="N21" s="112"/>
      <c r="O21" s="220"/>
    </row>
    <row r="22" spans="1:17" ht="15.75">
      <c r="A22" s="106"/>
      <c r="B22" s="92"/>
      <c r="C22" s="114"/>
      <c r="D22" s="108"/>
      <c r="E22" s="109"/>
      <c r="H22" s="106"/>
      <c r="I22" s="92"/>
      <c r="J22" s="115"/>
      <c r="K22" s="115"/>
      <c r="L22" s="111"/>
      <c r="M22" s="108"/>
      <c r="N22" s="112"/>
      <c r="O22" s="222"/>
      <c r="Q22" s="87" t="s">
        <v>224</v>
      </c>
    </row>
    <row r="24" spans="1:17" ht="15" customHeight="1">
      <c r="B24" s="314" t="s">
        <v>225</v>
      </c>
      <c r="C24" s="314"/>
      <c r="D24" s="314"/>
      <c r="E24" s="314"/>
      <c r="F24" s="314"/>
      <c r="G24" s="314"/>
      <c r="H24" s="314"/>
    </row>
    <row r="25" spans="1:17" ht="15" customHeight="1">
      <c r="B25" s="314"/>
      <c r="C25" s="314"/>
      <c r="D25" s="314"/>
      <c r="E25" s="314"/>
      <c r="F25" s="314"/>
      <c r="G25" s="314"/>
      <c r="H25" s="314"/>
    </row>
    <row r="28" spans="1:17">
      <c r="C28" s="308" t="s">
        <v>172</v>
      </c>
      <c r="D28" s="309"/>
      <c r="E28" s="309"/>
      <c r="F28" s="309"/>
      <c r="G28" s="309"/>
      <c r="H28" s="310"/>
    </row>
    <row r="29" spans="1:17">
      <c r="C29" s="308"/>
      <c r="D29" s="309"/>
      <c r="E29" s="309"/>
      <c r="F29" s="309"/>
      <c r="G29" s="309"/>
      <c r="H29" s="310"/>
    </row>
    <row r="30" spans="1:17">
      <c r="C30" s="311" t="s">
        <v>226</v>
      </c>
      <c r="D30" s="312"/>
      <c r="E30" s="312"/>
      <c r="F30" s="312"/>
      <c r="G30" s="312"/>
      <c r="H30" s="313"/>
    </row>
    <row r="31" spans="1:17">
      <c r="C31" s="311"/>
      <c r="D31" s="312"/>
      <c r="E31" s="312"/>
      <c r="F31" s="312"/>
      <c r="G31" s="312"/>
      <c r="H31" s="313"/>
    </row>
    <row r="33" spans="1:12" ht="16.149999999999999" customHeight="1">
      <c r="B33" s="314" t="s">
        <v>173</v>
      </c>
      <c r="C33" s="314"/>
      <c r="D33" s="314"/>
      <c r="E33" s="314"/>
      <c r="F33" s="314"/>
      <c r="G33" s="314"/>
      <c r="H33" s="314"/>
      <c r="L33" s="97"/>
    </row>
    <row r="34" spans="1:12" ht="15" customHeight="1">
      <c r="B34" s="314"/>
      <c r="C34" s="314"/>
      <c r="D34" s="314"/>
      <c r="E34" s="314"/>
      <c r="F34" s="314"/>
      <c r="G34" s="314"/>
      <c r="H34" s="314"/>
    </row>
    <row r="36" spans="1:12">
      <c r="A36" s="306" t="s">
        <v>241</v>
      </c>
      <c r="B36" s="306"/>
      <c r="C36" s="307" t="s">
        <v>128</v>
      </c>
      <c r="D36" s="307"/>
      <c r="E36" s="307"/>
      <c r="F36" s="307"/>
      <c r="G36" s="307"/>
      <c r="H36" s="307"/>
      <c r="I36" s="307"/>
    </row>
    <row r="37" spans="1:12">
      <c r="A37" s="118" t="s">
        <v>228</v>
      </c>
      <c r="B37" s="119">
        <f>B19</f>
        <v>45407</v>
      </c>
      <c r="C37" s="307"/>
      <c r="D37" s="307"/>
      <c r="E37" s="307"/>
      <c r="F37" s="307"/>
      <c r="G37" s="307"/>
      <c r="H37" s="307"/>
      <c r="I37" s="307"/>
    </row>
    <row r="38" spans="1:12">
      <c r="A38" s="121"/>
      <c r="B38" s="121"/>
      <c r="C38" s="307"/>
      <c r="D38" s="307"/>
      <c r="E38" s="307"/>
      <c r="F38" s="307"/>
      <c r="G38" s="307"/>
      <c r="H38" s="307"/>
      <c r="I38" s="307"/>
    </row>
    <row r="39" spans="1:12">
      <c r="A39" s="121"/>
      <c r="B39" s="121"/>
      <c r="C39" s="307"/>
      <c r="D39" s="307"/>
      <c r="E39" s="307"/>
      <c r="F39" s="307"/>
      <c r="G39" s="307"/>
      <c r="H39" s="307"/>
      <c r="I39" s="307"/>
    </row>
    <row r="40" spans="1:12">
      <c r="A40" s="121"/>
      <c r="B40" s="121"/>
      <c r="C40" s="307"/>
      <c r="D40" s="307"/>
      <c r="E40" s="307"/>
      <c r="F40" s="307"/>
      <c r="G40" s="307"/>
      <c r="H40" s="307"/>
      <c r="I40" s="307"/>
    </row>
    <row r="41" spans="1:12">
      <c r="A41" s="121"/>
      <c r="B41" s="121"/>
      <c r="C41" s="307"/>
      <c r="D41" s="307"/>
      <c r="E41" s="307"/>
      <c r="F41" s="307"/>
      <c r="G41" s="307"/>
      <c r="H41" s="307"/>
      <c r="I41" s="307"/>
    </row>
    <row r="42" spans="1:12">
      <c r="A42" s="121"/>
      <c r="B42" s="121"/>
    </row>
    <row r="43" spans="1:12">
      <c r="A43" s="306" t="s">
        <v>244</v>
      </c>
      <c r="B43" s="306"/>
      <c r="C43" s="307" t="s">
        <v>128</v>
      </c>
      <c r="D43" s="307"/>
      <c r="E43" s="307"/>
      <c r="F43" s="307"/>
      <c r="G43" s="307"/>
      <c r="H43" s="307"/>
      <c r="I43" s="307"/>
    </row>
    <row r="44" spans="1:12">
      <c r="A44" s="118" t="s">
        <v>228</v>
      </c>
      <c r="B44" s="119">
        <f>B20</f>
        <v>45414</v>
      </c>
      <c r="C44" s="307"/>
      <c r="D44" s="307"/>
      <c r="E44" s="307"/>
      <c r="F44" s="307"/>
      <c r="G44" s="307"/>
      <c r="H44" s="307"/>
      <c r="I44" s="307"/>
    </row>
    <row r="45" spans="1:12">
      <c r="C45" s="307"/>
      <c r="D45" s="307"/>
      <c r="E45" s="307"/>
      <c r="F45" s="307"/>
      <c r="G45" s="307"/>
      <c r="H45" s="307"/>
      <c r="I45" s="307"/>
    </row>
    <row r="46" spans="1:12">
      <c r="C46" s="307"/>
      <c r="D46" s="307"/>
      <c r="E46" s="307"/>
      <c r="F46" s="307"/>
      <c r="G46" s="307"/>
      <c r="H46" s="307"/>
      <c r="I46" s="307"/>
    </row>
    <row r="47" spans="1:12">
      <c r="C47" s="307"/>
      <c r="D47" s="307"/>
      <c r="E47" s="307"/>
      <c r="F47" s="307"/>
      <c r="G47" s="307"/>
      <c r="H47" s="307"/>
      <c r="I47" s="307"/>
    </row>
    <row r="48" spans="1:12">
      <c r="C48" s="307"/>
      <c r="D48" s="307"/>
      <c r="E48" s="307"/>
      <c r="F48" s="307"/>
      <c r="G48" s="307"/>
      <c r="H48" s="307"/>
      <c r="I48" s="307"/>
    </row>
    <row r="50" spans="1:15">
      <c r="C50" s="308" t="s">
        <v>177</v>
      </c>
      <c r="D50" s="309"/>
      <c r="E50" s="309"/>
      <c r="F50" s="309"/>
      <c r="G50" s="309"/>
      <c r="H50" s="310"/>
    </row>
    <row r="51" spans="1:15">
      <c r="C51" s="308"/>
      <c r="D51" s="309"/>
      <c r="E51" s="309"/>
      <c r="F51" s="309"/>
      <c r="G51" s="309"/>
      <c r="H51" s="310"/>
    </row>
    <row r="52" spans="1:15">
      <c r="C52" s="311" t="s">
        <v>226</v>
      </c>
      <c r="D52" s="312"/>
      <c r="E52" s="312"/>
      <c r="F52" s="312"/>
      <c r="G52" s="312"/>
      <c r="H52" s="313"/>
    </row>
    <row r="53" spans="1:15">
      <c r="C53" s="311"/>
      <c r="D53" s="312"/>
      <c r="E53" s="312"/>
      <c r="F53" s="312"/>
      <c r="G53" s="312"/>
      <c r="H53" s="313"/>
    </row>
    <row r="55" spans="1:15" ht="15" customHeight="1">
      <c r="A55" s="261">
        <v>3</v>
      </c>
      <c r="B55" s="262" t="s">
        <v>178</v>
      </c>
      <c r="C55" s="262"/>
      <c r="D55" s="262"/>
      <c r="E55" s="262"/>
      <c r="F55" s="262"/>
      <c r="G55" s="262"/>
      <c r="H55" s="262"/>
    </row>
    <row r="56" spans="1:15" ht="15" customHeight="1">
      <c r="A56" s="261"/>
      <c r="B56" s="262"/>
      <c r="C56" s="262"/>
      <c r="D56" s="262"/>
      <c r="E56" s="262"/>
      <c r="F56" s="262"/>
      <c r="G56" s="262"/>
      <c r="H56" s="262"/>
    </row>
    <row r="58" spans="1:15" ht="18">
      <c r="B58" s="303" t="s">
        <v>229</v>
      </c>
      <c r="C58" s="304"/>
      <c r="D58" s="304"/>
      <c r="E58" s="304"/>
      <c r="F58" s="304"/>
      <c r="G58" s="304"/>
      <c r="H58" s="304"/>
      <c r="I58" s="304"/>
      <c r="J58" s="304"/>
      <c r="K58" s="304"/>
      <c r="L58" s="304"/>
      <c r="M58" s="304"/>
      <c r="N58" s="304"/>
      <c r="O58" s="305"/>
    </row>
    <row r="60" spans="1:15">
      <c r="A60" s="261">
        <v>4</v>
      </c>
      <c r="B60" s="262" t="s">
        <v>230</v>
      </c>
      <c r="C60" s="262"/>
      <c r="D60" s="262"/>
      <c r="E60" s="262"/>
      <c r="F60" s="262"/>
      <c r="G60" s="262"/>
      <c r="H60" s="262"/>
    </row>
    <row r="61" spans="1:15">
      <c r="A61" s="261"/>
      <c r="B61" s="262"/>
      <c r="C61" s="262"/>
      <c r="D61" s="262"/>
      <c r="E61" s="262"/>
      <c r="F61" s="262"/>
      <c r="G61" s="262"/>
      <c r="H61" s="262"/>
    </row>
    <row r="62" spans="1:15">
      <c r="B62" s="275" t="s">
        <v>128</v>
      </c>
      <c r="C62" s="275"/>
      <c r="D62" s="275"/>
      <c r="E62" s="275"/>
      <c r="F62" s="275"/>
      <c r="G62" s="275"/>
      <c r="H62" s="275"/>
      <c r="I62" s="275"/>
      <c r="J62" s="275"/>
    </row>
    <row r="63" spans="1:15">
      <c r="B63" s="275"/>
      <c r="C63" s="275"/>
      <c r="D63" s="275"/>
      <c r="E63" s="275"/>
      <c r="F63" s="275"/>
      <c r="G63" s="275"/>
      <c r="H63" s="275"/>
      <c r="I63" s="275"/>
      <c r="J63" s="275"/>
    </row>
    <row r="64" spans="1:15">
      <c r="B64" s="275"/>
      <c r="C64" s="275"/>
      <c r="D64" s="275"/>
      <c r="E64" s="275"/>
      <c r="F64" s="275"/>
      <c r="G64" s="275"/>
      <c r="H64" s="275"/>
      <c r="I64" s="275"/>
      <c r="J64" s="275"/>
    </row>
    <row r="65" spans="1:10">
      <c r="B65" s="275"/>
      <c r="C65" s="275"/>
      <c r="D65" s="275"/>
      <c r="E65" s="275"/>
      <c r="F65" s="275"/>
      <c r="G65" s="275"/>
      <c r="H65" s="275"/>
      <c r="I65" s="275"/>
      <c r="J65" s="275"/>
    </row>
    <row r="66" spans="1:10">
      <c r="B66" s="275"/>
      <c r="C66" s="275"/>
      <c r="D66" s="275"/>
      <c r="E66" s="275"/>
      <c r="F66" s="275"/>
      <c r="G66" s="275"/>
      <c r="H66" s="275"/>
      <c r="I66" s="275"/>
      <c r="J66" s="275"/>
    </row>
    <row r="67" spans="1:10">
      <c r="B67" s="275"/>
      <c r="C67" s="275"/>
      <c r="D67" s="275"/>
      <c r="E67" s="275"/>
      <c r="F67" s="275"/>
      <c r="G67" s="275"/>
      <c r="H67" s="275"/>
      <c r="I67" s="275"/>
      <c r="J67" s="275"/>
    </row>
    <row r="68" spans="1:10">
      <c r="B68" s="275"/>
      <c r="C68" s="275"/>
      <c r="D68" s="275"/>
      <c r="E68" s="275"/>
      <c r="F68" s="275"/>
      <c r="G68" s="275"/>
      <c r="H68" s="275"/>
      <c r="I68" s="275"/>
      <c r="J68" s="275"/>
    </row>
    <row r="69" spans="1:10">
      <c r="B69" s="275"/>
      <c r="C69" s="275"/>
      <c r="D69" s="275"/>
      <c r="E69" s="275"/>
      <c r="F69" s="275"/>
      <c r="G69" s="275"/>
      <c r="H69" s="275"/>
      <c r="I69" s="275"/>
      <c r="J69" s="275"/>
    </row>
    <row r="70" spans="1:10">
      <c r="B70" s="275"/>
      <c r="C70" s="275"/>
      <c r="D70" s="275"/>
      <c r="E70" s="275"/>
      <c r="F70" s="275"/>
      <c r="G70" s="275"/>
      <c r="H70" s="275"/>
      <c r="I70" s="275"/>
      <c r="J70" s="275"/>
    </row>
    <row r="71" spans="1:10">
      <c r="B71" s="275"/>
      <c r="C71" s="275"/>
      <c r="D71" s="275"/>
      <c r="E71" s="275"/>
      <c r="F71" s="275"/>
      <c r="G71" s="275"/>
      <c r="H71" s="275"/>
      <c r="I71" s="275"/>
      <c r="J71" s="275"/>
    </row>
    <row r="72" spans="1:10">
      <c r="B72" s="275"/>
      <c r="C72" s="275"/>
      <c r="D72" s="275"/>
      <c r="E72" s="275"/>
      <c r="F72" s="275"/>
      <c r="G72" s="275"/>
      <c r="H72" s="275"/>
      <c r="I72" s="275"/>
      <c r="J72" s="275"/>
    </row>
    <row r="73" spans="1:10">
      <c r="B73" s="275"/>
      <c r="C73" s="275"/>
      <c r="D73" s="275"/>
      <c r="E73" s="275"/>
      <c r="F73" s="275"/>
      <c r="G73" s="275"/>
      <c r="H73" s="275"/>
      <c r="I73" s="275"/>
      <c r="J73" s="275"/>
    </row>
    <row r="74" spans="1:10">
      <c r="B74" s="275"/>
      <c r="C74" s="275"/>
      <c r="D74" s="275"/>
      <c r="E74" s="275"/>
      <c r="F74" s="275"/>
      <c r="G74" s="275"/>
      <c r="H74" s="275"/>
      <c r="I74" s="275"/>
      <c r="J74" s="275"/>
    </row>
    <row r="75" spans="1:10">
      <c r="B75" s="275"/>
      <c r="C75" s="275"/>
      <c r="D75" s="275"/>
      <c r="E75" s="275"/>
      <c r="F75" s="275"/>
      <c r="G75" s="275"/>
      <c r="H75" s="275"/>
      <c r="I75" s="275"/>
      <c r="J75" s="275"/>
    </row>
    <row r="76" spans="1:10">
      <c r="B76" s="275"/>
      <c r="C76" s="275"/>
      <c r="D76" s="275"/>
      <c r="E76" s="275"/>
      <c r="F76" s="275"/>
      <c r="G76" s="275"/>
      <c r="H76" s="275"/>
      <c r="I76" s="275"/>
      <c r="J76" s="275"/>
    </row>
    <row r="77" spans="1:10">
      <c r="B77" s="275"/>
      <c r="C77" s="275"/>
      <c r="D77" s="275"/>
      <c r="E77" s="275"/>
      <c r="F77" s="275"/>
      <c r="G77" s="275"/>
      <c r="H77" s="275"/>
      <c r="I77" s="275"/>
      <c r="J77" s="275"/>
    </row>
    <row r="78" spans="1:10">
      <c r="A78" s="261">
        <v>5</v>
      </c>
      <c r="B78" s="262" t="s">
        <v>129</v>
      </c>
      <c r="C78" s="262"/>
      <c r="D78" s="262"/>
      <c r="E78" s="262"/>
      <c r="F78" s="262"/>
      <c r="G78" s="262"/>
      <c r="H78" s="262"/>
    </row>
    <row r="79" spans="1:10">
      <c r="A79" s="261"/>
      <c r="B79" s="262"/>
      <c r="C79" s="262"/>
      <c r="D79" s="262"/>
      <c r="E79" s="262"/>
      <c r="F79" s="262"/>
      <c r="G79" s="262"/>
      <c r="H79" s="262"/>
    </row>
    <row r="80" spans="1:10">
      <c r="B80" s="275" t="s">
        <v>128</v>
      </c>
      <c r="C80" s="275"/>
      <c r="D80" s="275"/>
      <c r="E80" s="275"/>
      <c r="F80" s="275"/>
      <c r="G80" s="275"/>
      <c r="H80" s="275"/>
      <c r="I80" s="275"/>
      <c r="J80" s="275"/>
    </row>
    <row r="81" spans="1:10">
      <c r="B81" s="275"/>
      <c r="C81" s="275"/>
      <c r="D81" s="275"/>
      <c r="E81" s="275"/>
      <c r="F81" s="275"/>
      <c r="G81" s="275"/>
      <c r="H81" s="275"/>
      <c r="I81" s="275"/>
      <c r="J81" s="275"/>
    </row>
    <row r="82" spans="1:10">
      <c r="B82" s="275"/>
      <c r="C82" s="275"/>
      <c r="D82" s="275"/>
      <c r="E82" s="275"/>
      <c r="F82" s="275"/>
      <c r="G82" s="275"/>
      <c r="H82" s="275"/>
      <c r="I82" s="275"/>
      <c r="J82" s="275"/>
    </row>
    <row r="83" spans="1:10">
      <c r="B83" s="275"/>
      <c r="C83" s="275"/>
      <c r="D83" s="275"/>
      <c r="E83" s="275"/>
      <c r="F83" s="275"/>
      <c r="G83" s="275"/>
      <c r="H83" s="275"/>
      <c r="I83" s="275"/>
      <c r="J83" s="275"/>
    </row>
    <row r="84" spans="1:10">
      <c r="B84" s="275"/>
      <c r="C84" s="275"/>
      <c r="D84" s="275"/>
      <c r="E84" s="275"/>
      <c r="F84" s="275"/>
      <c r="G84" s="275"/>
      <c r="H84" s="275"/>
      <c r="I84" s="275"/>
      <c r="J84" s="275"/>
    </row>
    <row r="85" spans="1:10">
      <c r="B85" s="275"/>
      <c r="C85" s="275"/>
      <c r="D85" s="275"/>
      <c r="E85" s="275"/>
      <c r="F85" s="275"/>
      <c r="G85" s="275"/>
      <c r="H85" s="275"/>
      <c r="I85" s="275"/>
      <c r="J85" s="275"/>
    </row>
    <row r="86" spans="1:10">
      <c r="B86" s="275"/>
      <c r="C86" s="275"/>
      <c r="D86" s="275"/>
      <c r="E86" s="275"/>
      <c r="F86" s="275"/>
      <c r="G86" s="275"/>
      <c r="H86" s="275"/>
      <c r="I86" s="275"/>
      <c r="J86" s="275"/>
    </row>
    <row r="87" spans="1:10">
      <c r="B87" s="275"/>
      <c r="C87" s="275"/>
      <c r="D87" s="275"/>
      <c r="E87" s="275"/>
      <c r="F87" s="275"/>
      <c r="G87" s="275"/>
      <c r="H87" s="275"/>
      <c r="I87" s="275"/>
      <c r="J87" s="275"/>
    </row>
    <row r="88" spans="1:10">
      <c r="B88" s="275"/>
      <c r="C88" s="275"/>
      <c r="D88" s="275"/>
      <c r="E88" s="275"/>
      <c r="F88" s="275"/>
      <c r="G88" s="275"/>
      <c r="H88" s="275"/>
      <c r="I88" s="275"/>
      <c r="J88" s="275"/>
    </row>
    <row r="89" spans="1:10">
      <c r="B89" s="275"/>
      <c r="C89" s="275"/>
      <c r="D89" s="275"/>
      <c r="E89" s="275"/>
      <c r="F89" s="275"/>
      <c r="G89" s="275"/>
      <c r="H89" s="275"/>
      <c r="I89" s="275"/>
      <c r="J89" s="275"/>
    </row>
    <row r="90" spans="1:10">
      <c r="B90" s="275"/>
      <c r="C90" s="275"/>
      <c r="D90" s="275"/>
      <c r="E90" s="275"/>
      <c r="F90" s="275"/>
      <c r="G90" s="275"/>
      <c r="H90" s="275"/>
      <c r="I90" s="275"/>
      <c r="J90" s="275"/>
    </row>
    <row r="91" spans="1:10">
      <c r="B91" s="275"/>
      <c r="C91" s="275"/>
      <c r="D91" s="275"/>
      <c r="E91" s="275"/>
      <c r="F91" s="275"/>
      <c r="G91" s="275"/>
      <c r="H91" s="275"/>
      <c r="I91" s="275"/>
      <c r="J91" s="275"/>
    </row>
    <row r="92" spans="1:10">
      <c r="B92" s="275"/>
      <c r="C92" s="275"/>
      <c r="D92" s="275"/>
      <c r="E92" s="275"/>
      <c r="F92" s="275"/>
      <c r="G92" s="275"/>
      <c r="H92" s="275"/>
      <c r="I92" s="275"/>
      <c r="J92" s="275"/>
    </row>
    <row r="93" spans="1:10">
      <c r="B93" s="275"/>
      <c r="C93" s="275"/>
      <c r="D93" s="275"/>
      <c r="E93" s="275"/>
      <c r="F93" s="275"/>
      <c r="G93" s="275"/>
      <c r="H93" s="275"/>
      <c r="I93" s="275"/>
      <c r="J93" s="275"/>
    </row>
    <row r="94" spans="1:10">
      <c r="B94" s="275"/>
      <c r="C94" s="275"/>
      <c r="D94" s="275"/>
      <c r="E94" s="275"/>
      <c r="F94" s="275"/>
      <c r="G94" s="275"/>
      <c r="H94" s="275"/>
      <c r="I94" s="275"/>
      <c r="J94" s="275"/>
    </row>
    <row r="95" spans="1:10">
      <c r="B95" s="275"/>
      <c r="C95" s="275"/>
      <c r="D95" s="275"/>
      <c r="E95" s="275"/>
      <c r="F95" s="275"/>
      <c r="G95" s="275"/>
      <c r="H95" s="275"/>
      <c r="I95" s="275"/>
      <c r="J95" s="275"/>
    </row>
    <row r="96" spans="1:10">
      <c r="A96" s="261">
        <v>6</v>
      </c>
      <c r="B96" s="262" t="s">
        <v>130</v>
      </c>
      <c r="C96" s="262"/>
      <c r="D96" s="262"/>
      <c r="E96" s="262"/>
      <c r="F96" s="262"/>
      <c r="G96" s="262"/>
      <c r="H96" s="262"/>
    </row>
    <row r="97" spans="1:10">
      <c r="A97" s="261"/>
      <c r="B97" s="262"/>
      <c r="C97" s="262"/>
      <c r="D97" s="262"/>
      <c r="E97" s="262"/>
      <c r="F97" s="262"/>
      <c r="G97" s="262"/>
      <c r="H97" s="262"/>
    </row>
    <row r="98" spans="1:10">
      <c r="B98" s="275" t="s">
        <v>128</v>
      </c>
      <c r="C98" s="275"/>
      <c r="D98" s="275"/>
      <c r="E98" s="275"/>
      <c r="F98" s="275"/>
      <c r="G98" s="275"/>
      <c r="H98" s="275"/>
      <c r="I98" s="275"/>
      <c r="J98" s="275"/>
    </row>
    <row r="99" spans="1:10">
      <c r="B99" s="275"/>
      <c r="C99" s="275"/>
      <c r="D99" s="275"/>
      <c r="E99" s="275"/>
      <c r="F99" s="275"/>
      <c r="G99" s="275"/>
      <c r="H99" s="275"/>
      <c r="I99" s="275"/>
      <c r="J99" s="275"/>
    </row>
    <row r="100" spans="1:10">
      <c r="B100" s="275"/>
      <c r="C100" s="275"/>
      <c r="D100" s="275"/>
      <c r="E100" s="275"/>
      <c r="F100" s="275"/>
      <c r="G100" s="275"/>
      <c r="H100" s="275"/>
      <c r="I100" s="275"/>
      <c r="J100" s="275"/>
    </row>
    <row r="101" spans="1:10">
      <c r="B101" s="275"/>
      <c r="C101" s="275"/>
      <c r="D101" s="275"/>
      <c r="E101" s="275"/>
      <c r="F101" s="275"/>
      <c r="G101" s="275"/>
      <c r="H101" s="275"/>
      <c r="I101" s="275"/>
      <c r="J101" s="275"/>
    </row>
    <row r="102" spans="1:10">
      <c r="B102" s="275"/>
      <c r="C102" s="275"/>
      <c r="D102" s="275"/>
      <c r="E102" s="275"/>
      <c r="F102" s="275"/>
      <c r="G102" s="275"/>
      <c r="H102" s="275"/>
      <c r="I102" s="275"/>
      <c r="J102" s="275"/>
    </row>
    <row r="103" spans="1:10">
      <c r="B103" s="275"/>
      <c r="C103" s="275"/>
      <c r="D103" s="275"/>
      <c r="E103" s="275"/>
      <c r="F103" s="275"/>
      <c r="G103" s="275"/>
      <c r="H103" s="275"/>
      <c r="I103" s="275"/>
      <c r="J103" s="275"/>
    </row>
    <row r="104" spans="1:10">
      <c r="B104" s="275"/>
      <c r="C104" s="275"/>
      <c r="D104" s="275"/>
      <c r="E104" s="275"/>
      <c r="F104" s="275"/>
      <c r="G104" s="275"/>
      <c r="H104" s="275"/>
      <c r="I104" s="275"/>
      <c r="J104" s="275"/>
    </row>
    <row r="105" spans="1:10">
      <c r="B105" s="275"/>
      <c r="C105" s="275"/>
      <c r="D105" s="275"/>
      <c r="E105" s="275"/>
      <c r="F105" s="275"/>
      <c r="G105" s="275"/>
      <c r="H105" s="275"/>
      <c r="I105" s="275"/>
      <c r="J105" s="275"/>
    </row>
    <row r="106" spans="1:10">
      <c r="B106" s="275"/>
      <c r="C106" s="275"/>
      <c r="D106" s="275"/>
      <c r="E106" s="275"/>
      <c r="F106" s="275"/>
      <c r="G106" s="275"/>
      <c r="H106" s="275"/>
      <c r="I106" s="275"/>
      <c r="J106" s="275"/>
    </row>
    <row r="107" spans="1:10">
      <c r="B107" s="275"/>
      <c r="C107" s="275"/>
      <c r="D107" s="275"/>
      <c r="E107" s="275"/>
      <c r="F107" s="275"/>
      <c r="G107" s="275"/>
      <c r="H107" s="275"/>
      <c r="I107" s="275"/>
      <c r="J107" s="275"/>
    </row>
    <row r="108" spans="1:10">
      <c r="B108" s="275"/>
      <c r="C108" s="275"/>
      <c r="D108" s="275"/>
      <c r="E108" s="275"/>
      <c r="F108" s="275"/>
      <c r="G108" s="275"/>
      <c r="H108" s="275"/>
      <c r="I108" s="275"/>
      <c r="J108" s="275"/>
    </row>
    <row r="109" spans="1:10">
      <c r="B109" s="275"/>
      <c r="C109" s="275"/>
      <c r="D109" s="275"/>
      <c r="E109" s="275"/>
      <c r="F109" s="275"/>
      <c r="G109" s="275"/>
      <c r="H109" s="275"/>
      <c r="I109" s="275"/>
      <c r="J109" s="275"/>
    </row>
    <row r="110" spans="1:10">
      <c r="B110" s="275"/>
      <c r="C110" s="275"/>
      <c r="D110" s="275"/>
      <c r="E110" s="275"/>
      <c r="F110" s="275"/>
      <c r="G110" s="275"/>
      <c r="H110" s="275"/>
      <c r="I110" s="275"/>
      <c r="J110" s="275"/>
    </row>
    <row r="111" spans="1:10">
      <c r="B111" s="275"/>
      <c r="C111" s="275"/>
      <c r="D111" s="275"/>
      <c r="E111" s="275"/>
      <c r="F111" s="275"/>
      <c r="G111" s="275"/>
      <c r="H111" s="275"/>
      <c r="I111" s="275"/>
      <c r="J111" s="275"/>
    </row>
    <row r="112" spans="1:10">
      <c r="B112" s="275"/>
      <c r="C112" s="275"/>
      <c r="D112" s="275"/>
      <c r="E112" s="275"/>
      <c r="F112" s="275"/>
      <c r="G112" s="275"/>
      <c r="H112" s="275"/>
      <c r="I112" s="275"/>
      <c r="J112" s="275"/>
    </row>
    <row r="113" spans="1:13">
      <c r="B113" s="275"/>
      <c r="C113" s="275"/>
      <c r="D113" s="275"/>
      <c r="E113" s="275"/>
      <c r="F113" s="275"/>
      <c r="G113" s="275"/>
      <c r="H113" s="275"/>
      <c r="I113" s="275"/>
      <c r="J113" s="275"/>
    </row>
    <row r="115" spans="1:13" ht="15" customHeight="1">
      <c r="A115" s="261">
        <v>7</v>
      </c>
      <c r="B115" s="302" t="s">
        <v>231</v>
      </c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302"/>
    </row>
    <row r="116" spans="1:13" ht="15" customHeight="1">
      <c r="A116" s="261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302"/>
    </row>
    <row r="118" spans="1:13">
      <c r="B118" s="299" t="s">
        <v>232</v>
      </c>
      <c r="C118" s="299"/>
      <c r="D118" s="300"/>
      <c r="E118" s="300"/>
      <c r="F118" s="300"/>
      <c r="G118" s="300"/>
      <c r="H118" s="300"/>
      <c r="I118" s="300"/>
      <c r="J118" s="300"/>
    </row>
    <row r="119" spans="1:13">
      <c r="B119" s="299"/>
      <c r="C119" s="299"/>
      <c r="D119" s="300"/>
      <c r="E119" s="300"/>
      <c r="F119" s="300"/>
      <c r="G119" s="300"/>
      <c r="H119" s="300"/>
      <c r="I119" s="300"/>
      <c r="J119" s="300"/>
    </row>
    <row r="120" spans="1:13">
      <c r="B120" s="299" t="s">
        <v>233</v>
      </c>
      <c r="C120" s="299"/>
      <c r="D120" s="300"/>
      <c r="E120" s="300"/>
      <c r="F120" s="300"/>
      <c r="G120" s="300"/>
      <c r="H120" s="300"/>
      <c r="I120" s="300"/>
      <c r="J120" s="300"/>
    </row>
    <row r="121" spans="1:13" ht="31.15" customHeight="1">
      <c r="B121" s="299"/>
      <c r="C121" s="299"/>
      <c r="D121" s="300"/>
      <c r="E121" s="300"/>
      <c r="F121" s="300"/>
      <c r="G121" s="300"/>
      <c r="H121" s="300"/>
      <c r="I121" s="300"/>
      <c r="J121" s="300"/>
    </row>
    <row r="122" spans="1:13">
      <c r="B122" s="299" t="s">
        <v>234</v>
      </c>
      <c r="C122" s="299"/>
      <c r="D122" s="300"/>
      <c r="E122" s="300"/>
      <c r="F122" s="300"/>
      <c r="G122" s="300"/>
      <c r="H122" s="300"/>
      <c r="I122" s="300"/>
      <c r="J122" s="300"/>
    </row>
    <row r="123" spans="1:13">
      <c r="B123" s="299"/>
      <c r="C123" s="299"/>
      <c r="D123" s="300"/>
      <c r="E123" s="300"/>
      <c r="F123" s="300"/>
      <c r="G123" s="300"/>
      <c r="H123" s="300"/>
      <c r="I123" s="300"/>
      <c r="J123" s="300"/>
    </row>
    <row r="124" spans="1:13">
      <c r="B124" s="299" t="s">
        <v>235</v>
      </c>
      <c r="C124" s="299"/>
      <c r="D124" s="300"/>
      <c r="E124" s="300"/>
      <c r="F124" s="300"/>
      <c r="G124" s="300"/>
      <c r="H124" s="300"/>
      <c r="I124" s="300"/>
      <c r="J124" s="300"/>
    </row>
    <row r="125" spans="1:13">
      <c r="B125" s="299"/>
      <c r="C125" s="299"/>
      <c r="D125" s="300"/>
      <c r="E125" s="300"/>
      <c r="F125" s="300"/>
      <c r="G125" s="300"/>
      <c r="H125" s="300"/>
      <c r="I125" s="300"/>
      <c r="J125" s="300"/>
    </row>
    <row r="127" spans="1:13" ht="15" customHeight="1">
      <c r="A127" s="261">
        <v>8</v>
      </c>
      <c r="B127" s="301" t="s">
        <v>236</v>
      </c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</row>
    <row r="128" spans="1:13" ht="15" customHeight="1">
      <c r="A128" s="261"/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</row>
    <row r="129" spans="1:15" ht="15" thickBot="1"/>
    <row r="130" spans="1:15" ht="67.150000000000006" customHeight="1">
      <c r="B130" s="281" t="s">
        <v>24</v>
      </c>
      <c r="C130" s="211" t="s">
        <v>25</v>
      </c>
      <c r="D130" s="276" t="s">
        <v>15</v>
      </c>
      <c r="E130" s="276" t="s">
        <v>378</v>
      </c>
      <c r="F130" s="276" t="s">
        <v>379</v>
      </c>
      <c r="G130" s="276" t="s">
        <v>17</v>
      </c>
      <c r="H130" s="276" t="s">
        <v>380</v>
      </c>
      <c r="I130" s="276" t="s">
        <v>381</v>
      </c>
      <c r="J130" s="276" t="s">
        <v>102</v>
      </c>
      <c r="L130" s="278" t="s">
        <v>103</v>
      </c>
      <c r="M130" s="279"/>
      <c r="N130" s="279"/>
      <c r="O130" s="280"/>
    </row>
    <row r="131" spans="1:15" ht="15" customHeight="1" thickBot="1">
      <c r="B131" s="282"/>
      <c r="C131" s="212" t="s">
        <v>382</v>
      </c>
      <c r="D131" s="277"/>
      <c r="E131" s="277"/>
      <c r="F131" s="277"/>
      <c r="G131" s="277"/>
      <c r="H131" s="277"/>
      <c r="I131" s="277"/>
      <c r="J131" s="277"/>
      <c r="L131" s="47" t="s">
        <v>104</v>
      </c>
      <c r="M131" s="47" t="s">
        <v>105</v>
      </c>
      <c r="N131" s="47" t="s">
        <v>106</v>
      </c>
      <c r="O131" s="47" t="s">
        <v>107</v>
      </c>
    </row>
    <row r="132" spans="1:15" ht="18.75" thickBot="1">
      <c r="B132" s="48" t="s">
        <v>108</v>
      </c>
      <c r="C132" s="49"/>
      <c r="D132" s="50"/>
      <c r="E132" s="21"/>
      <c r="F132" s="21"/>
      <c r="G132" s="51"/>
      <c r="H132" s="51"/>
      <c r="I132" s="51"/>
      <c r="J132" s="48"/>
      <c r="L132" s="52"/>
      <c r="M132" s="52"/>
      <c r="N132" s="52"/>
      <c r="O132" s="52"/>
    </row>
    <row r="133" spans="1:15" ht="18.75" thickBot="1">
      <c r="B133" s="48" t="s">
        <v>109</v>
      </c>
      <c r="C133" s="49"/>
      <c r="D133" s="21"/>
      <c r="E133" s="21"/>
      <c r="F133" s="21"/>
      <c r="G133" s="51"/>
      <c r="H133" s="51"/>
      <c r="I133" s="51"/>
      <c r="J133" s="48"/>
      <c r="L133" s="52"/>
      <c r="M133" s="52"/>
      <c r="N133" s="52"/>
      <c r="O133" s="52"/>
    </row>
    <row r="134" spans="1:15" ht="18.75" thickBot="1">
      <c r="B134" s="48" t="s">
        <v>110</v>
      </c>
      <c r="C134" s="49"/>
      <c r="D134" s="21"/>
      <c r="E134" s="21"/>
      <c r="F134" s="21"/>
      <c r="G134" s="51"/>
      <c r="H134" s="51"/>
      <c r="I134" s="51"/>
      <c r="J134" s="48"/>
      <c r="L134" s="52"/>
      <c r="M134" s="52"/>
      <c r="N134" s="52"/>
      <c r="O134" s="52"/>
    </row>
    <row r="135" spans="1:15" ht="18.75" thickBot="1">
      <c r="B135" s="48" t="s">
        <v>111</v>
      </c>
      <c r="C135" s="49"/>
      <c r="D135" s="21"/>
      <c r="E135" s="21"/>
      <c r="F135" s="21"/>
      <c r="G135" s="21"/>
      <c r="H135" s="51"/>
      <c r="I135" s="51"/>
      <c r="J135" s="48"/>
      <c r="L135" s="52"/>
      <c r="M135" s="52"/>
      <c r="N135" s="52"/>
      <c r="O135" s="52"/>
    </row>
    <row r="136" spans="1:15" ht="18.75" thickBot="1">
      <c r="B136" s="48" t="s">
        <v>112</v>
      </c>
      <c r="C136" s="49"/>
      <c r="D136" s="21"/>
      <c r="E136" s="21"/>
      <c r="F136" s="21"/>
      <c r="G136" s="51"/>
      <c r="H136" s="51"/>
      <c r="I136" s="51"/>
      <c r="J136" s="48"/>
      <c r="L136" s="52"/>
      <c r="M136" s="52"/>
      <c r="N136" s="52"/>
      <c r="O136" s="52"/>
    </row>
    <row r="138" spans="1:15" ht="15" customHeight="1">
      <c r="A138" s="261">
        <v>9</v>
      </c>
      <c r="B138" s="262" t="s">
        <v>132</v>
      </c>
      <c r="C138" s="262"/>
      <c r="D138" s="262"/>
      <c r="E138" s="262"/>
      <c r="F138" s="262"/>
      <c r="G138" s="262"/>
      <c r="H138" s="262"/>
    </row>
    <row r="139" spans="1:15" ht="15" customHeight="1">
      <c r="A139" s="261"/>
      <c r="B139" s="262"/>
      <c r="C139" s="262"/>
      <c r="D139" s="262"/>
      <c r="E139" s="262"/>
      <c r="F139" s="262"/>
      <c r="G139" s="262"/>
      <c r="H139" s="262"/>
    </row>
    <row r="140" spans="1:15" ht="18" customHeight="1">
      <c r="B140" s="270" t="s">
        <v>133</v>
      </c>
      <c r="C140" s="270"/>
      <c r="D140" s="270"/>
      <c r="E140" s="270"/>
      <c r="F140" s="271" t="s">
        <v>134</v>
      </c>
      <c r="G140" s="271"/>
      <c r="H140" s="272" t="s">
        <v>135</v>
      </c>
      <c r="I140" s="272"/>
      <c r="J140" s="272"/>
      <c r="K140" s="272"/>
    </row>
    <row r="141" spans="1:15" ht="21" customHeight="1">
      <c r="B141" s="270"/>
      <c r="C141" s="270"/>
      <c r="D141" s="270"/>
      <c r="E141" s="270"/>
      <c r="F141" s="271"/>
      <c r="G141" s="271"/>
      <c r="H141" s="272"/>
      <c r="I141" s="272"/>
      <c r="J141" s="272"/>
      <c r="K141" s="272"/>
    </row>
    <row r="142" spans="1:15" ht="72">
      <c r="B142" s="53" t="s">
        <v>136</v>
      </c>
      <c r="C142" s="53"/>
      <c r="D142" s="54" t="s">
        <v>137</v>
      </c>
      <c r="E142" s="54" t="s">
        <v>138</v>
      </c>
      <c r="F142" s="55" t="s">
        <v>67</v>
      </c>
      <c r="G142" s="55" t="s">
        <v>68</v>
      </c>
      <c r="H142" s="56" t="s">
        <v>139</v>
      </c>
      <c r="I142" s="56" t="s">
        <v>140</v>
      </c>
      <c r="J142" s="56" t="s">
        <v>141</v>
      </c>
      <c r="K142" s="56" t="s">
        <v>142</v>
      </c>
    </row>
    <row r="143" spans="1:15" ht="18">
      <c r="B143" s="57" t="s">
        <v>70</v>
      </c>
      <c r="C143" s="58"/>
      <c r="D143" s="59"/>
      <c r="E143" s="60">
        <f t="shared" ref="E143:E163" si="1">IF(D143&gt;0,1,0)</f>
        <v>0</v>
      </c>
      <c r="F143" s="61">
        <v>2</v>
      </c>
      <c r="G143" s="61">
        <v>2</v>
      </c>
      <c r="H143" s="62"/>
      <c r="I143" s="62"/>
      <c r="J143" s="62"/>
      <c r="K143" s="62"/>
    </row>
    <row r="144" spans="1:15" ht="18">
      <c r="B144" s="57" t="s">
        <v>72</v>
      </c>
      <c r="C144" s="63"/>
      <c r="D144" s="59"/>
      <c r="E144" s="60">
        <f t="shared" si="1"/>
        <v>0</v>
      </c>
      <c r="F144" s="61">
        <v>4</v>
      </c>
      <c r="G144" s="61">
        <v>5</v>
      </c>
      <c r="H144" s="62"/>
      <c r="I144" s="62"/>
      <c r="J144" s="62"/>
      <c r="K144" s="62"/>
    </row>
    <row r="145" spans="2:11" ht="18">
      <c r="B145" s="57" t="s">
        <v>77</v>
      </c>
      <c r="C145" s="58"/>
      <c r="D145" s="59"/>
      <c r="E145" s="60">
        <f t="shared" si="1"/>
        <v>0</v>
      </c>
      <c r="F145" s="61">
        <v>2</v>
      </c>
      <c r="G145" s="61">
        <v>3</v>
      </c>
      <c r="H145" s="62"/>
      <c r="I145" s="62"/>
      <c r="J145" s="62"/>
      <c r="K145" s="62"/>
    </row>
    <row r="146" spans="2:11" ht="18">
      <c r="B146" s="57" t="s">
        <v>79</v>
      </c>
      <c r="C146" s="63"/>
      <c r="D146" s="59"/>
      <c r="E146" s="60">
        <f t="shared" si="1"/>
        <v>0</v>
      </c>
      <c r="F146" s="61">
        <v>1</v>
      </c>
      <c r="G146" s="61">
        <v>1</v>
      </c>
      <c r="H146" s="62"/>
      <c r="I146" s="62"/>
      <c r="J146" s="62"/>
      <c r="K146" s="62"/>
    </row>
    <row r="147" spans="2:11" ht="18">
      <c r="B147" s="57" t="s">
        <v>80</v>
      </c>
      <c r="C147" s="58"/>
      <c r="D147" s="59"/>
      <c r="E147" s="60">
        <f t="shared" si="1"/>
        <v>0</v>
      </c>
      <c r="F147" s="61">
        <v>2</v>
      </c>
      <c r="G147" s="61">
        <v>2</v>
      </c>
      <c r="H147" s="62"/>
      <c r="I147" s="62"/>
      <c r="J147" s="62"/>
      <c r="K147" s="62"/>
    </row>
    <row r="148" spans="2:11" ht="18">
      <c r="B148" s="57" t="s">
        <v>81</v>
      </c>
      <c r="C148" s="63"/>
      <c r="D148" s="59"/>
      <c r="E148" s="60">
        <f t="shared" si="1"/>
        <v>0</v>
      </c>
      <c r="F148" s="61">
        <v>2</v>
      </c>
      <c r="G148" s="61">
        <v>2</v>
      </c>
      <c r="H148" s="62"/>
      <c r="I148" s="62"/>
      <c r="J148" s="62"/>
      <c r="K148" s="62"/>
    </row>
    <row r="149" spans="2:11" ht="18">
      <c r="B149" s="57" t="s">
        <v>82</v>
      </c>
      <c r="C149" s="58"/>
      <c r="D149" s="59"/>
      <c r="E149" s="60">
        <f t="shared" si="1"/>
        <v>0</v>
      </c>
      <c r="F149" s="61">
        <v>2</v>
      </c>
      <c r="G149" s="61">
        <v>2</v>
      </c>
      <c r="H149" s="62"/>
      <c r="I149" s="62"/>
      <c r="J149" s="62"/>
      <c r="K149" s="62"/>
    </row>
    <row r="150" spans="2:11" ht="18">
      <c r="B150" s="57" t="s">
        <v>143</v>
      </c>
      <c r="C150" s="63"/>
      <c r="D150" s="59"/>
      <c r="E150" s="60">
        <f t="shared" si="1"/>
        <v>0</v>
      </c>
      <c r="F150" s="61">
        <v>1</v>
      </c>
      <c r="G150" s="61">
        <v>1</v>
      </c>
      <c r="H150" s="62"/>
      <c r="I150" s="62"/>
      <c r="J150" s="62"/>
      <c r="K150" s="62"/>
    </row>
    <row r="151" spans="2:11" ht="18">
      <c r="B151" s="57" t="s">
        <v>84</v>
      </c>
      <c r="C151" s="58"/>
      <c r="D151" s="59"/>
      <c r="E151" s="60">
        <f t="shared" si="1"/>
        <v>0</v>
      </c>
      <c r="F151" s="61">
        <v>2</v>
      </c>
      <c r="G151" s="61">
        <v>2</v>
      </c>
      <c r="H151" s="62"/>
      <c r="I151" s="62"/>
      <c r="J151" s="62"/>
      <c r="K151" s="62"/>
    </row>
    <row r="152" spans="2:11" ht="18">
      <c r="B152" s="57" t="s">
        <v>85</v>
      </c>
      <c r="C152" s="63"/>
      <c r="D152" s="59"/>
      <c r="E152" s="60">
        <f t="shared" si="1"/>
        <v>0</v>
      </c>
      <c r="F152" s="61">
        <v>2</v>
      </c>
      <c r="G152" s="61">
        <v>2</v>
      </c>
      <c r="H152" s="62"/>
      <c r="I152" s="62"/>
      <c r="J152" s="62"/>
      <c r="K152" s="62"/>
    </row>
    <row r="153" spans="2:11" ht="18">
      <c r="B153" s="57" t="s">
        <v>86</v>
      </c>
      <c r="C153" s="58"/>
      <c r="D153" s="59"/>
      <c r="E153" s="60">
        <f t="shared" si="1"/>
        <v>0</v>
      </c>
      <c r="F153" s="61">
        <v>2</v>
      </c>
      <c r="G153" s="61">
        <v>3</v>
      </c>
      <c r="H153" s="62"/>
      <c r="I153" s="62"/>
      <c r="J153" s="62"/>
      <c r="K153" s="62"/>
    </row>
    <row r="154" spans="2:11" ht="18">
      <c r="B154" s="57" t="s">
        <v>87</v>
      </c>
      <c r="C154" s="63"/>
      <c r="D154" s="59"/>
      <c r="E154" s="60">
        <f t="shared" si="1"/>
        <v>0</v>
      </c>
      <c r="F154" s="61">
        <v>2</v>
      </c>
      <c r="G154" s="61">
        <v>2</v>
      </c>
      <c r="H154" s="62"/>
      <c r="I154" s="62"/>
      <c r="J154" s="62"/>
      <c r="K154" s="62"/>
    </row>
    <row r="155" spans="2:11" ht="18">
      <c r="B155" s="57" t="s">
        <v>88</v>
      </c>
      <c r="C155" s="58"/>
      <c r="D155" s="59"/>
      <c r="E155" s="60">
        <f t="shared" si="1"/>
        <v>0</v>
      </c>
      <c r="F155" s="61">
        <v>1</v>
      </c>
      <c r="G155" s="61">
        <v>1</v>
      </c>
      <c r="H155" s="62"/>
      <c r="I155" s="62"/>
      <c r="J155" s="62"/>
      <c r="K155" s="62"/>
    </row>
    <row r="156" spans="2:11" ht="18">
      <c r="B156" s="57" t="s">
        <v>89</v>
      </c>
      <c r="C156" s="58"/>
      <c r="D156" s="59"/>
      <c r="E156" s="60">
        <f t="shared" si="1"/>
        <v>0</v>
      </c>
      <c r="F156" s="61">
        <v>2</v>
      </c>
      <c r="G156" s="61">
        <v>3</v>
      </c>
      <c r="H156" s="62"/>
      <c r="I156" s="62"/>
      <c r="J156" s="62"/>
      <c r="K156" s="62"/>
    </row>
    <row r="157" spans="2:11" ht="18">
      <c r="B157" s="57" t="s">
        <v>90</v>
      </c>
      <c r="C157" s="58"/>
      <c r="D157" s="59"/>
      <c r="E157" s="60">
        <f t="shared" si="1"/>
        <v>0</v>
      </c>
      <c r="F157" s="61">
        <v>2</v>
      </c>
      <c r="G157" s="61">
        <v>2</v>
      </c>
      <c r="H157" s="62"/>
      <c r="I157" s="62"/>
      <c r="J157" s="62"/>
      <c r="K157" s="62"/>
    </row>
    <row r="158" spans="2:11" ht="18">
      <c r="B158" s="57" t="s">
        <v>91</v>
      </c>
      <c r="C158" s="58"/>
      <c r="D158" s="59"/>
      <c r="E158" s="60">
        <f t="shared" si="1"/>
        <v>0</v>
      </c>
      <c r="F158" s="61">
        <v>2</v>
      </c>
      <c r="G158" s="61">
        <v>3</v>
      </c>
      <c r="H158" s="62"/>
      <c r="I158" s="62"/>
      <c r="J158" s="62"/>
      <c r="K158" s="62"/>
    </row>
    <row r="159" spans="2:11" ht="18">
      <c r="B159" s="57" t="s">
        <v>97</v>
      </c>
      <c r="C159" s="58"/>
      <c r="D159" s="59"/>
      <c r="E159" s="60">
        <f t="shared" si="1"/>
        <v>0</v>
      </c>
      <c r="F159" s="61">
        <v>1</v>
      </c>
      <c r="G159" s="61">
        <v>1</v>
      </c>
      <c r="H159" s="62"/>
      <c r="I159" s="62"/>
      <c r="J159" s="62"/>
      <c r="K159" s="62"/>
    </row>
    <row r="160" spans="2:11" ht="18">
      <c r="B160" s="57" t="s">
        <v>92</v>
      </c>
      <c r="C160" s="58"/>
      <c r="D160" s="59"/>
      <c r="E160" s="60">
        <f t="shared" si="1"/>
        <v>0</v>
      </c>
      <c r="F160" s="61">
        <v>2</v>
      </c>
      <c r="G160" s="61">
        <v>2</v>
      </c>
      <c r="H160" s="62"/>
      <c r="I160" s="62"/>
      <c r="J160" s="62"/>
      <c r="K160" s="62"/>
    </row>
    <row r="161" spans="1:11" ht="18">
      <c r="B161" s="57" t="s">
        <v>93</v>
      </c>
      <c r="C161" s="58"/>
      <c r="D161" s="59"/>
      <c r="E161" s="60">
        <f t="shared" si="1"/>
        <v>0</v>
      </c>
      <c r="F161" s="61">
        <v>1</v>
      </c>
      <c r="G161" s="61">
        <v>1</v>
      </c>
      <c r="H161" s="62"/>
      <c r="I161" s="62"/>
      <c r="J161" s="62"/>
      <c r="K161" s="62"/>
    </row>
    <row r="162" spans="1:11" ht="18">
      <c r="B162" s="57" t="s">
        <v>94</v>
      </c>
      <c r="C162" s="63"/>
      <c r="D162" s="59"/>
      <c r="E162" s="60">
        <f t="shared" si="1"/>
        <v>0</v>
      </c>
      <c r="F162" s="61">
        <v>0</v>
      </c>
      <c r="G162" s="61">
        <v>0</v>
      </c>
      <c r="H162" s="62"/>
      <c r="I162" s="62"/>
      <c r="J162" s="62"/>
      <c r="K162" s="62"/>
    </row>
    <row r="163" spans="1:11" ht="18">
      <c r="B163" s="57" t="s">
        <v>96</v>
      </c>
      <c r="C163" s="58"/>
      <c r="D163" s="59"/>
      <c r="E163" s="60">
        <f t="shared" si="1"/>
        <v>0</v>
      </c>
      <c r="F163" s="61">
        <v>2</v>
      </c>
      <c r="G163" s="61">
        <v>3</v>
      </c>
      <c r="H163" s="62"/>
      <c r="I163" s="62"/>
      <c r="J163" s="62"/>
      <c r="K163" s="62"/>
    </row>
    <row r="164" spans="1:11" ht="18">
      <c r="B164" s="64"/>
      <c r="C164" s="64"/>
      <c r="D164" s="65">
        <f>SUM(D143:D163)</f>
        <v>0</v>
      </c>
      <c r="E164" s="65">
        <f>SUM(E143:E163)</f>
        <v>0</v>
      </c>
      <c r="F164" s="66"/>
      <c r="G164" s="66"/>
      <c r="H164" s="64"/>
      <c r="I164" s="64"/>
      <c r="J164" s="64"/>
      <c r="K164" s="64"/>
    </row>
    <row r="169" spans="1:11">
      <c r="A169" s="261">
        <v>10</v>
      </c>
      <c r="B169" s="262" t="s">
        <v>144</v>
      </c>
      <c r="C169" s="262"/>
      <c r="D169" s="262"/>
      <c r="E169" s="262"/>
      <c r="F169" s="262"/>
      <c r="G169" s="262"/>
      <c r="H169" s="262"/>
    </row>
    <row r="170" spans="1:11">
      <c r="A170" s="261"/>
      <c r="B170" s="262"/>
      <c r="C170" s="262"/>
      <c r="D170" s="262"/>
      <c r="E170" s="262"/>
      <c r="F170" s="262"/>
      <c r="G170" s="262"/>
      <c r="H170" s="262"/>
    </row>
    <row r="171" spans="1:11" ht="18">
      <c r="C171" s="273" t="s">
        <v>145</v>
      </c>
      <c r="D171" s="274"/>
      <c r="E171" s="53" t="s">
        <v>146</v>
      </c>
    </row>
    <row r="172" spans="1:11" ht="18">
      <c r="B172" s="67">
        <v>1</v>
      </c>
      <c r="C172" s="259"/>
      <c r="D172" s="260"/>
      <c r="E172" s="68"/>
    </row>
    <row r="173" spans="1:11" ht="18">
      <c r="B173" s="67">
        <v>2</v>
      </c>
      <c r="C173" s="259"/>
      <c r="D173" s="260"/>
      <c r="E173" s="68"/>
    </row>
    <row r="174" spans="1:11" ht="18">
      <c r="B174" s="67">
        <v>3</v>
      </c>
      <c r="C174" s="259"/>
      <c r="D174" s="260"/>
      <c r="E174" s="68"/>
    </row>
    <row r="175" spans="1:11" ht="18">
      <c r="B175" s="67">
        <v>4</v>
      </c>
      <c r="C175" s="259"/>
      <c r="D175" s="260"/>
      <c r="E175" s="68"/>
    </row>
    <row r="176" spans="1:11" ht="18">
      <c r="B176" s="67">
        <v>5</v>
      </c>
      <c r="C176" s="259"/>
      <c r="D176" s="260"/>
      <c r="E176" s="68"/>
    </row>
    <row r="177" spans="1:8" ht="18">
      <c r="B177" s="67">
        <v>6</v>
      </c>
      <c r="C177" s="259"/>
      <c r="D177" s="260"/>
      <c r="E177" s="68"/>
    </row>
    <row r="178" spans="1:8" ht="18">
      <c r="B178" s="67">
        <v>7</v>
      </c>
      <c r="C178" s="259"/>
      <c r="D178" s="260"/>
      <c r="E178" s="68"/>
    </row>
    <row r="179" spans="1:8" ht="18">
      <c r="B179" s="67">
        <v>8</v>
      </c>
      <c r="C179" s="259"/>
      <c r="D179" s="260"/>
      <c r="E179" s="68"/>
    </row>
    <row r="180" spans="1:8" ht="18">
      <c r="B180" s="67">
        <v>9</v>
      </c>
      <c r="C180" s="259"/>
      <c r="D180" s="260"/>
      <c r="E180" s="68"/>
    </row>
    <row r="181" spans="1:8" ht="18">
      <c r="B181" s="67">
        <v>10</v>
      </c>
      <c r="C181" s="259"/>
      <c r="D181" s="260"/>
      <c r="E181" s="68"/>
    </row>
    <row r="182" spans="1:8" ht="18">
      <c r="B182" s="67">
        <v>11</v>
      </c>
      <c r="C182" s="259"/>
      <c r="D182" s="260"/>
      <c r="E182" s="68"/>
    </row>
    <row r="183" spans="1:8" ht="18">
      <c r="B183" s="67">
        <v>12</v>
      </c>
      <c r="C183" s="259"/>
      <c r="D183" s="260"/>
      <c r="E183" s="68"/>
    </row>
    <row r="184" spans="1:8" ht="18">
      <c r="B184" s="67">
        <v>13</v>
      </c>
      <c r="C184" s="259"/>
      <c r="D184" s="260"/>
      <c r="E184" s="68"/>
    </row>
    <row r="185" spans="1:8" ht="18">
      <c r="B185" s="67">
        <v>14</v>
      </c>
      <c r="C185" s="259"/>
      <c r="D185" s="260"/>
      <c r="E185" s="68"/>
    </row>
    <row r="186" spans="1:8" ht="18">
      <c r="B186" s="67">
        <v>15</v>
      </c>
      <c r="C186" s="259"/>
      <c r="D186" s="260"/>
      <c r="E186" s="68"/>
    </row>
    <row r="187" spans="1:8" ht="18">
      <c r="B187" s="67">
        <v>16</v>
      </c>
      <c r="C187" s="259"/>
      <c r="D187" s="260"/>
      <c r="E187" s="68"/>
    </row>
    <row r="188" spans="1:8" ht="18">
      <c r="B188" s="67">
        <v>17</v>
      </c>
      <c r="C188" s="259"/>
      <c r="D188" s="260"/>
      <c r="E188" s="68"/>
    </row>
    <row r="189" spans="1:8" ht="18">
      <c r="B189" s="67">
        <v>18</v>
      </c>
      <c r="C189" s="259"/>
      <c r="D189" s="260"/>
      <c r="E189" s="68"/>
    </row>
    <row r="190" spans="1:8" ht="18">
      <c r="B190" s="67">
        <v>19</v>
      </c>
      <c r="C190" s="259"/>
      <c r="D190" s="260"/>
      <c r="E190" s="68"/>
    </row>
    <row r="192" spans="1:8">
      <c r="A192" s="331">
        <v>11</v>
      </c>
      <c r="B192" s="332" t="s">
        <v>147</v>
      </c>
      <c r="C192" s="332"/>
      <c r="D192" s="332"/>
      <c r="E192" s="332"/>
      <c r="F192" s="332"/>
      <c r="G192" s="332"/>
      <c r="H192" s="332"/>
    </row>
    <row r="193" spans="1:8">
      <c r="A193" s="331"/>
      <c r="B193" s="332"/>
      <c r="C193" s="332"/>
      <c r="D193" s="332"/>
      <c r="E193" s="332"/>
      <c r="F193" s="332"/>
      <c r="G193" s="332"/>
      <c r="H193" s="332"/>
    </row>
    <row r="194" spans="1:8">
      <c r="A194" s="333" t="s">
        <v>128</v>
      </c>
      <c r="B194" s="333"/>
      <c r="C194" s="333"/>
      <c r="D194" s="333"/>
      <c r="E194" s="333"/>
      <c r="F194" s="120"/>
      <c r="G194" s="120"/>
      <c r="H194" s="120"/>
    </row>
    <row r="195" spans="1:8">
      <c r="A195" s="333"/>
      <c r="B195" s="333"/>
      <c r="C195" s="333"/>
      <c r="D195" s="333"/>
      <c r="E195" s="333"/>
      <c r="F195" s="120"/>
      <c r="G195" s="120"/>
      <c r="H195" s="120"/>
    </row>
    <row r="196" spans="1:8">
      <c r="A196" s="333"/>
      <c r="B196" s="333"/>
      <c r="C196" s="333"/>
      <c r="D196" s="333"/>
      <c r="E196" s="333"/>
      <c r="F196" s="120"/>
      <c r="G196" s="120"/>
      <c r="H196" s="120"/>
    </row>
    <row r="197" spans="1:8">
      <c r="A197" s="333"/>
      <c r="B197" s="333"/>
      <c r="C197" s="333"/>
      <c r="D197" s="333"/>
      <c r="E197" s="333"/>
      <c r="F197" s="120"/>
      <c r="G197" s="120"/>
      <c r="H197" s="120"/>
    </row>
    <row r="198" spans="1:8">
      <c r="A198" s="333"/>
      <c r="B198" s="333"/>
      <c r="C198" s="333"/>
      <c r="D198" s="333"/>
      <c r="E198" s="333"/>
      <c r="F198" s="120"/>
      <c r="G198" s="120"/>
      <c r="H198" s="120"/>
    </row>
    <row r="199" spans="1:8">
      <c r="A199" s="333"/>
      <c r="B199" s="333"/>
      <c r="C199" s="333"/>
      <c r="D199" s="333"/>
      <c r="E199" s="333"/>
      <c r="F199" s="120"/>
      <c r="G199" s="120"/>
      <c r="H199" s="120"/>
    </row>
    <row r="200" spans="1:8">
      <c r="A200" s="333"/>
      <c r="B200" s="333"/>
      <c r="C200" s="333"/>
      <c r="D200" s="333"/>
      <c r="E200" s="333"/>
      <c r="F200" s="120"/>
      <c r="G200" s="120"/>
      <c r="H200" s="120"/>
    </row>
    <row r="201" spans="1:8">
      <c r="A201" s="333"/>
      <c r="B201" s="333"/>
      <c r="C201" s="333"/>
      <c r="D201" s="333"/>
      <c r="E201" s="333"/>
      <c r="F201" s="120"/>
      <c r="G201" s="120"/>
      <c r="H201" s="120"/>
    </row>
    <row r="202" spans="1:8">
      <c r="A202" s="333"/>
      <c r="B202" s="333"/>
      <c r="C202" s="333"/>
      <c r="D202" s="333"/>
      <c r="E202" s="333"/>
      <c r="F202" s="120"/>
      <c r="G202" s="120"/>
      <c r="H202" s="120"/>
    </row>
    <row r="203" spans="1:8">
      <c r="A203" s="333"/>
      <c r="B203" s="333"/>
      <c r="C203" s="333"/>
      <c r="D203" s="333"/>
      <c r="E203" s="333"/>
      <c r="F203" s="120"/>
      <c r="G203" s="120"/>
      <c r="H203" s="120"/>
    </row>
    <row r="204" spans="1:8">
      <c r="A204" s="333"/>
      <c r="B204" s="333"/>
      <c r="C204" s="333"/>
      <c r="D204" s="333"/>
      <c r="E204" s="333"/>
      <c r="F204" s="120"/>
      <c r="G204" s="120"/>
      <c r="H204" s="120"/>
    </row>
    <row r="205" spans="1:8">
      <c r="A205" s="333"/>
      <c r="B205" s="333"/>
      <c r="C205" s="333"/>
      <c r="D205" s="333"/>
      <c r="E205" s="333"/>
      <c r="F205" s="120"/>
      <c r="G205" s="120"/>
      <c r="H205" s="120"/>
    </row>
    <row r="206" spans="1:8">
      <c r="A206" s="333"/>
      <c r="B206" s="333"/>
      <c r="C206" s="333"/>
      <c r="D206" s="333"/>
      <c r="E206" s="333"/>
      <c r="F206" s="120"/>
      <c r="G206" s="120"/>
      <c r="H206" s="120"/>
    </row>
    <row r="207" spans="1:8">
      <c r="A207" s="333"/>
      <c r="B207" s="333"/>
      <c r="C207" s="333"/>
      <c r="D207" s="333"/>
      <c r="E207" s="333"/>
      <c r="F207" s="120"/>
      <c r="G207" s="120"/>
      <c r="H207" s="120"/>
    </row>
    <row r="208" spans="1:8">
      <c r="A208" s="333"/>
      <c r="B208" s="333"/>
      <c r="C208" s="333"/>
      <c r="D208" s="333"/>
      <c r="E208" s="333"/>
      <c r="F208" s="120"/>
      <c r="G208" s="120"/>
      <c r="H208" s="120"/>
    </row>
    <row r="209" spans="1:16">
      <c r="A209" s="333"/>
      <c r="B209" s="333"/>
      <c r="C209" s="333"/>
      <c r="D209" s="333"/>
      <c r="E209" s="333"/>
      <c r="F209" s="120"/>
      <c r="G209" s="120"/>
      <c r="H209" s="120"/>
    </row>
    <row r="210" spans="1:16">
      <c r="A210" s="333"/>
      <c r="B210" s="333"/>
      <c r="C210" s="333"/>
      <c r="D210" s="333"/>
      <c r="E210" s="333"/>
      <c r="F210" s="120"/>
      <c r="G210" s="120"/>
      <c r="H210" s="120"/>
    </row>
    <row r="211" spans="1:16">
      <c r="A211" s="333"/>
      <c r="B211" s="333"/>
      <c r="C211" s="333"/>
      <c r="D211" s="333"/>
      <c r="E211" s="333"/>
      <c r="F211" s="120"/>
      <c r="G211" s="120"/>
      <c r="H211" s="120"/>
    </row>
    <row r="212" spans="1:16">
      <c r="A212" s="333"/>
      <c r="B212" s="333"/>
      <c r="C212" s="333"/>
      <c r="D212" s="333"/>
      <c r="E212" s="333"/>
      <c r="F212" s="120"/>
      <c r="G212" s="120"/>
      <c r="H212" s="120"/>
    </row>
    <row r="213" spans="1:16">
      <c r="A213" s="333"/>
      <c r="B213" s="333"/>
      <c r="C213" s="333"/>
      <c r="D213" s="333"/>
      <c r="E213" s="333"/>
      <c r="F213" s="120"/>
      <c r="G213" s="120"/>
      <c r="H213" s="120"/>
    </row>
    <row r="217" spans="1:16">
      <c r="A217" s="261">
        <v>12</v>
      </c>
      <c r="B217" s="262" t="s">
        <v>245</v>
      </c>
      <c r="C217" s="262"/>
      <c r="D217" s="262"/>
      <c r="E217" s="262"/>
      <c r="F217" s="262"/>
      <c r="G217" s="262"/>
      <c r="H217" s="262"/>
    </row>
    <row r="218" spans="1:16">
      <c r="A218" s="261"/>
      <c r="B218" s="262"/>
      <c r="C218" s="262"/>
      <c r="D218" s="262"/>
      <c r="E218" s="262"/>
      <c r="F218" s="262"/>
      <c r="G218" s="262"/>
      <c r="H218" s="262"/>
    </row>
    <row r="219" spans="1:16" ht="15" thickBot="1"/>
    <row r="220" spans="1:16" ht="15" thickBot="1">
      <c r="B220" s="334" t="s">
        <v>246</v>
      </c>
      <c r="C220" s="335"/>
      <c r="D220" s="336"/>
      <c r="E220" s="340" t="s">
        <v>24</v>
      </c>
      <c r="F220" s="340"/>
      <c r="G220" s="340"/>
      <c r="H220" s="340" t="s">
        <v>137</v>
      </c>
      <c r="I220" s="340"/>
      <c r="J220" s="340"/>
      <c r="K220" s="318" t="s">
        <v>456</v>
      </c>
      <c r="L220" s="319"/>
      <c r="M220" s="319"/>
      <c r="N220" s="319"/>
      <c r="O220" s="322" t="s">
        <v>247</v>
      </c>
      <c r="P220" s="323"/>
    </row>
    <row r="221" spans="1:16" ht="16.149999999999999" customHeight="1" thickBot="1">
      <c r="B221" s="337"/>
      <c r="C221" s="338"/>
      <c r="D221" s="339"/>
      <c r="E221" s="340"/>
      <c r="F221" s="340"/>
      <c r="G221" s="340"/>
      <c r="H221" s="340"/>
      <c r="I221" s="340"/>
      <c r="J221" s="340"/>
      <c r="K221" s="320"/>
      <c r="L221" s="320"/>
      <c r="M221" s="320"/>
      <c r="N221" s="320"/>
      <c r="O221" s="324"/>
      <c r="P221" s="324"/>
    </row>
    <row r="222" spans="1:16" ht="16.149999999999999" customHeight="1" thickBot="1">
      <c r="B222" s="326" t="s">
        <v>248</v>
      </c>
      <c r="C222" s="326"/>
      <c r="D222" s="326"/>
      <c r="E222" s="327" t="s">
        <v>449</v>
      </c>
      <c r="F222" s="327"/>
      <c r="G222" s="327"/>
      <c r="H222" s="327">
        <v>8</v>
      </c>
      <c r="I222" s="327"/>
      <c r="J222" s="327"/>
      <c r="K222" s="320"/>
      <c r="L222" s="320"/>
      <c r="M222" s="320"/>
      <c r="N222" s="320"/>
      <c r="O222" s="324"/>
      <c r="P222" s="324"/>
    </row>
    <row r="223" spans="1:16" ht="16.149999999999999" customHeight="1" thickBot="1">
      <c r="B223" s="326"/>
      <c r="C223" s="326"/>
      <c r="D223" s="326"/>
      <c r="E223" s="327"/>
      <c r="F223" s="327"/>
      <c r="G223" s="327"/>
      <c r="H223" s="327"/>
      <c r="I223" s="327"/>
      <c r="J223" s="327"/>
      <c r="K223" s="320"/>
      <c r="L223" s="320"/>
      <c r="M223" s="320"/>
      <c r="N223" s="320"/>
      <c r="O223" s="324"/>
      <c r="P223" s="324"/>
    </row>
    <row r="224" spans="1:16" ht="16.149999999999999" customHeight="1" thickBot="1">
      <c r="B224" s="326"/>
      <c r="C224" s="326"/>
      <c r="D224" s="326"/>
      <c r="E224" s="327"/>
      <c r="F224" s="327"/>
      <c r="G224" s="327"/>
      <c r="H224" s="327"/>
      <c r="I224" s="327"/>
      <c r="J224" s="327"/>
      <c r="K224" s="320"/>
      <c r="L224" s="320"/>
      <c r="M224" s="320"/>
      <c r="N224" s="320"/>
      <c r="O224" s="324"/>
      <c r="P224" s="324"/>
    </row>
    <row r="225" spans="1:16" ht="16.149999999999999" customHeight="1" thickBot="1">
      <c r="B225" s="326"/>
      <c r="C225" s="326"/>
      <c r="D225" s="326"/>
      <c r="E225" s="327"/>
      <c r="F225" s="327"/>
      <c r="G225" s="327"/>
      <c r="H225" s="327"/>
      <c r="I225" s="327"/>
      <c r="J225" s="327"/>
      <c r="K225" s="320"/>
      <c r="L225" s="320"/>
      <c r="M225" s="320"/>
      <c r="N225" s="320"/>
      <c r="O225" s="324"/>
      <c r="P225" s="324"/>
    </row>
    <row r="226" spans="1:16" ht="16.149999999999999" customHeight="1" thickBot="1">
      <c r="B226" s="326" t="s">
        <v>249</v>
      </c>
      <c r="C226" s="326"/>
      <c r="D226" s="326"/>
      <c r="E226" s="327" t="s">
        <v>429</v>
      </c>
      <c r="F226" s="327"/>
      <c r="G226" s="327"/>
      <c r="H226" s="327">
        <v>1</v>
      </c>
      <c r="I226" s="327"/>
      <c r="J226" s="327"/>
      <c r="K226" s="320"/>
      <c r="L226" s="320"/>
      <c r="M226" s="320"/>
      <c r="N226" s="320"/>
      <c r="O226" s="324"/>
      <c r="P226" s="324"/>
    </row>
    <row r="227" spans="1:16" ht="16.149999999999999" customHeight="1" thickBot="1">
      <c r="B227" s="326"/>
      <c r="C227" s="326"/>
      <c r="D227" s="326"/>
      <c r="E227" s="327"/>
      <c r="F227" s="327"/>
      <c r="G227" s="327"/>
      <c r="H227" s="327"/>
      <c r="I227" s="327"/>
      <c r="J227" s="327"/>
      <c r="K227" s="320"/>
      <c r="L227" s="320"/>
      <c r="M227" s="320"/>
      <c r="N227" s="320"/>
      <c r="O227" s="324"/>
      <c r="P227" s="324"/>
    </row>
    <row r="228" spans="1:16" ht="16.149999999999999" customHeight="1" thickBot="1">
      <c r="B228" s="326"/>
      <c r="C228" s="326"/>
      <c r="D228" s="326"/>
      <c r="E228" s="327"/>
      <c r="F228" s="327"/>
      <c r="G228" s="327"/>
      <c r="H228" s="327"/>
      <c r="I228" s="327"/>
      <c r="J228" s="327"/>
      <c r="K228" s="320"/>
      <c r="L228" s="320"/>
      <c r="M228" s="320"/>
      <c r="N228" s="320"/>
      <c r="O228" s="324"/>
      <c r="P228" s="324"/>
    </row>
    <row r="229" spans="1:16" ht="16.149999999999999" customHeight="1" thickBot="1">
      <c r="B229" s="326"/>
      <c r="C229" s="326"/>
      <c r="D229" s="326"/>
      <c r="E229" s="327"/>
      <c r="F229" s="327"/>
      <c r="G229" s="327"/>
      <c r="H229" s="327"/>
      <c r="I229" s="327"/>
      <c r="J229" s="327"/>
      <c r="K229" s="320"/>
      <c r="L229" s="320"/>
      <c r="M229" s="320"/>
      <c r="N229" s="320"/>
      <c r="O229" s="324"/>
      <c r="P229" s="324"/>
    </row>
    <row r="230" spans="1:16" ht="16.149999999999999" customHeight="1" thickBot="1">
      <c r="B230" s="326" t="s">
        <v>250</v>
      </c>
      <c r="C230" s="326"/>
      <c r="D230" s="326"/>
      <c r="E230" s="327" t="s">
        <v>448</v>
      </c>
      <c r="F230" s="327"/>
      <c r="G230" s="327"/>
      <c r="H230" s="327">
        <v>3</v>
      </c>
      <c r="I230" s="327"/>
      <c r="J230" s="327"/>
      <c r="K230" s="320"/>
      <c r="L230" s="320"/>
      <c r="M230" s="320"/>
      <c r="N230" s="320"/>
      <c r="O230" s="324"/>
      <c r="P230" s="324"/>
    </row>
    <row r="231" spans="1:16" ht="16.149999999999999" customHeight="1" thickBot="1">
      <c r="B231" s="326"/>
      <c r="C231" s="326"/>
      <c r="D231" s="326"/>
      <c r="E231" s="327"/>
      <c r="F231" s="327"/>
      <c r="G231" s="327"/>
      <c r="H231" s="327"/>
      <c r="I231" s="327"/>
      <c r="J231" s="327"/>
      <c r="K231" s="320"/>
      <c r="L231" s="320"/>
      <c r="M231" s="320"/>
      <c r="N231" s="320"/>
      <c r="O231" s="324"/>
      <c r="P231" s="324"/>
    </row>
    <row r="232" spans="1:16" ht="16.149999999999999" customHeight="1" thickBot="1">
      <c r="B232" s="326"/>
      <c r="C232" s="326"/>
      <c r="D232" s="326"/>
      <c r="E232" s="327"/>
      <c r="F232" s="327"/>
      <c r="G232" s="327"/>
      <c r="H232" s="327"/>
      <c r="I232" s="327"/>
      <c r="J232" s="327"/>
      <c r="K232" s="320"/>
      <c r="L232" s="320"/>
      <c r="M232" s="320"/>
      <c r="N232" s="320"/>
      <c r="O232" s="324"/>
      <c r="P232" s="324"/>
    </row>
    <row r="233" spans="1:16" ht="16.149999999999999" customHeight="1" thickBot="1">
      <c r="B233" s="326"/>
      <c r="C233" s="326"/>
      <c r="D233" s="326"/>
      <c r="E233" s="327"/>
      <c r="F233" s="327"/>
      <c r="G233" s="327"/>
      <c r="H233" s="327"/>
      <c r="I233" s="327"/>
      <c r="J233" s="327"/>
      <c r="K233" s="321"/>
      <c r="L233" s="321"/>
      <c r="M233" s="321"/>
      <c r="N233" s="321"/>
      <c r="O233" s="325"/>
      <c r="P233" s="325"/>
    </row>
    <row r="234" spans="1:16" ht="16.149999999999999" customHeight="1" thickBot="1">
      <c r="B234" s="341" t="s">
        <v>251</v>
      </c>
      <c r="C234" s="341"/>
      <c r="D234" s="341"/>
      <c r="E234" s="327">
        <v>0.78900000000000003</v>
      </c>
      <c r="F234" s="327"/>
      <c r="G234" s="327"/>
      <c r="H234" s="327"/>
      <c r="I234" s="327"/>
      <c r="J234" s="327"/>
    </row>
    <row r="235" spans="1:16" ht="16.149999999999999" customHeight="1" thickBot="1">
      <c r="B235" s="341"/>
      <c r="C235" s="341"/>
      <c r="D235" s="341"/>
      <c r="E235" s="327"/>
      <c r="F235" s="327"/>
      <c r="G235" s="327"/>
      <c r="H235" s="327"/>
      <c r="I235" s="327"/>
      <c r="J235" s="327"/>
    </row>
    <row r="236" spans="1:16" ht="16.149999999999999" customHeight="1" thickBot="1">
      <c r="B236" s="341"/>
      <c r="C236" s="341"/>
      <c r="D236" s="341"/>
      <c r="E236" s="327"/>
      <c r="F236" s="327"/>
      <c r="G236" s="327"/>
      <c r="H236" s="327"/>
      <c r="I236" s="327"/>
      <c r="J236" s="327"/>
    </row>
    <row r="237" spans="1:16" ht="15" thickBot="1">
      <c r="B237" s="341"/>
      <c r="C237" s="341"/>
      <c r="D237" s="341"/>
      <c r="E237" s="327"/>
      <c r="F237" s="327"/>
      <c r="G237" s="327"/>
      <c r="H237" s="327"/>
      <c r="I237" s="327"/>
      <c r="J237" s="327"/>
    </row>
    <row r="239" spans="1:16">
      <c r="A239" s="261">
        <v>13</v>
      </c>
      <c r="B239" s="262" t="s">
        <v>148</v>
      </c>
      <c r="C239" s="262"/>
      <c r="D239" s="262"/>
      <c r="E239" s="262"/>
      <c r="F239" s="262"/>
      <c r="G239" s="262"/>
      <c r="H239" s="262"/>
    </row>
    <row r="240" spans="1:16">
      <c r="A240" s="261"/>
      <c r="B240" s="262"/>
      <c r="C240" s="262"/>
      <c r="D240" s="262"/>
      <c r="E240" s="262"/>
      <c r="F240" s="262"/>
      <c r="G240" s="262"/>
      <c r="H240" s="262"/>
    </row>
    <row r="241" spans="2:9" ht="25.5">
      <c r="B241" s="264" t="s">
        <v>149</v>
      </c>
      <c r="C241" s="264"/>
      <c r="D241" s="342" t="s">
        <v>150</v>
      </c>
      <c r="E241" s="342"/>
      <c r="F241" s="342"/>
      <c r="G241" s="342"/>
      <c r="H241" s="342"/>
      <c r="I241" s="236" t="s">
        <v>151</v>
      </c>
    </row>
    <row r="242" spans="2:9" ht="26.25" thickBot="1">
      <c r="B242" s="70"/>
    </row>
    <row r="243" spans="2:9" ht="38.25" thickBot="1">
      <c r="C243" s="71" t="s">
        <v>152</v>
      </c>
      <c r="D243" s="298" t="s">
        <v>153</v>
      </c>
      <c r="E243" s="298"/>
      <c r="F243" s="298"/>
      <c r="G243" s="71" t="s">
        <v>154</v>
      </c>
    </row>
    <row r="244" spans="2:9" ht="58.15" customHeight="1" thickBot="1">
      <c r="C244" s="72">
        <v>1</v>
      </c>
      <c r="D244" s="296" t="s">
        <v>155</v>
      </c>
      <c r="E244" s="296"/>
      <c r="F244" s="296"/>
      <c r="G244" s="72" t="s">
        <v>151</v>
      </c>
    </row>
    <row r="245" spans="2:9" ht="19.5" thickBot="1">
      <c r="C245" s="72">
        <v>2</v>
      </c>
      <c r="D245" s="296" t="s">
        <v>237</v>
      </c>
      <c r="E245" s="296"/>
      <c r="F245" s="296"/>
      <c r="G245" s="72" t="s">
        <v>151</v>
      </c>
    </row>
    <row r="246" spans="2:9" ht="19.5" thickBot="1">
      <c r="C246" s="72">
        <v>3</v>
      </c>
      <c r="D246" s="296" t="s">
        <v>238</v>
      </c>
      <c r="E246" s="296"/>
      <c r="F246" s="296"/>
      <c r="G246" s="72" t="s">
        <v>151</v>
      </c>
    </row>
    <row r="247" spans="2:9" ht="19.5" thickBot="1">
      <c r="C247" s="72">
        <v>4</v>
      </c>
      <c r="D247" s="296" t="s">
        <v>158</v>
      </c>
      <c r="E247" s="296"/>
      <c r="F247" s="296"/>
      <c r="G247" s="72" t="s">
        <v>151</v>
      </c>
    </row>
    <row r="248" spans="2:9" ht="19.5" thickBot="1">
      <c r="C248" s="72">
        <v>5</v>
      </c>
      <c r="D248" s="296" t="s">
        <v>159</v>
      </c>
      <c r="E248" s="296"/>
      <c r="F248" s="296"/>
      <c r="G248" s="72" t="s">
        <v>151</v>
      </c>
    </row>
    <row r="249" spans="2:9" ht="19.5" thickBot="1">
      <c r="C249" s="72">
        <v>6</v>
      </c>
      <c r="D249" s="296" t="s">
        <v>160</v>
      </c>
      <c r="E249" s="296"/>
      <c r="F249" s="296"/>
      <c r="G249" s="72" t="s">
        <v>151</v>
      </c>
    </row>
    <row r="250" spans="2:9" ht="19.5" thickBot="1">
      <c r="C250" s="72">
        <v>7</v>
      </c>
      <c r="D250" s="296" t="s">
        <v>239</v>
      </c>
      <c r="E250" s="296"/>
      <c r="F250" s="296"/>
      <c r="G250" s="72" t="s">
        <v>151</v>
      </c>
    </row>
    <row r="251" spans="2:9" ht="19.5" thickBot="1">
      <c r="C251" s="72">
        <v>8</v>
      </c>
      <c r="D251" s="297" t="s">
        <v>240</v>
      </c>
      <c r="E251" s="297"/>
      <c r="F251" s="297"/>
      <c r="G251" s="72" t="s">
        <v>151</v>
      </c>
    </row>
    <row r="252" spans="2:9" ht="19.5" thickBot="1">
      <c r="C252" s="72">
        <v>9</v>
      </c>
      <c r="D252" s="296" t="s">
        <v>161</v>
      </c>
      <c r="E252" s="296"/>
      <c r="F252" s="296"/>
      <c r="G252" s="72" t="s">
        <v>151</v>
      </c>
    </row>
    <row r="253" spans="2:9" ht="19.5" thickBot="1">
      <c r="C253" s="72">
        <v>10</v>
      </c>
      <c r="D253" s="256" t="s">
        <v>162</v>
      </c>
      <c r="E253" s="257"/>
      <c r="F253" s="258"/>
      <c r="G253" s="72" t="s">
        <v>151</v>
      </c>
    </row>
    <row r="254" spans="2:9" ht="19.5" thickBot="1">
      <c r="C254" s="72">
        <v>11</v>
      </c>
      <c r="D254" s="256" t="s">
        <v>163</v>
      </c>
      <c r="E254" s="257"/>
      <c r="F254" s="258"/>
      <c r="G254" s="72" t="s">
        <v>151</v>
      </c>
    </row>
    <row r="255" spans="2:9" ht="19.149999999999999" customHeight="1" thickBot="1">
      <c r="C255" s="72">
        <v>12</v>
      </c>
      <c r="D255" s="256" t="s">
        <v>252</v>
      </c>
      <c r="E255" s="257"/>
      <c r="F255" s="258"/>
      <c r="G255" s="72" t="s">
        <v>151</v>
      </c>
    </row>
    <row r="257" spans="5:5" ht="18.75">
      <c r="E257" s="73" t="s">
        <v>164</v>
      </c>
    </row>
    <row r="258" spans="5:5" ht="18.75">
      <c r="E258" s="73" t="s">
        <v>165</v>
      </c>
    </row>
    <row r="259" spans="5:5" ht="18.75">
      <c r="E259" s="73" t="s">
        <v>166</v>
      </c>
    </row>
  </sheetData>
  <mergeCells count="122">
    <mergeCell ref="A1:M1"/>
    <mergeCell ref="A2:A3"/>
    <mergeCell ref="B2:H3"/>
    <mergeCell ref="B4:H4"/>
    <mergeCell ref="B5:H5"/>
    <mergeCell ref="B6:H6"/>
    <mergeCell ref="B14:F14"/>
    <mergeCell ref="H14:O14"/>
    <mergeCell ref="B24:H25"/>
    <mergeCell ref="C28:H29"/>
    <mergeCell ref="C30:H31"/>
    <mergeCell ref="B33:H34"/>
    <mergeCell ref="B7:H7"/>
    <mergeCell ref="B8:H8"/>
    <mergeCell ref="B9:H9"/>
    <mergeCell ref="B10:H10"/>
    <mergeCell ref="B11:H11"/>
    <mergeCell ref="B12:H12"/>
    <mergeCell ref="A55:A56"/>
    <mergeCell ref="B55:H56"/>
    <mergeCell ref="B58:O58"/>
    <mergeCell ref="A60:A61"/>
    <mergeCell ref="B60:H61"/>
    <mergeCell ref="B62:J77"/>
    <mergeCell ref="A36:B36"/>
    <mergeCell ref="C36:I41"/>
    <mergeCell ref="A43:B43"/>
    <mergeCell ref="C43:I48"/>
    <mergeCell ref="C50:H51"/>
    <mergeCell ref="C52:H53"/>
    <mergeCell ref="A115:A116"/>
    <mergeCell ref="B115:M116"/>
    <mergeCell ref="B118:C119"/>
    <mergeCell ref="D118:J119"/>
    <mergeCell ref="B120:C121"/>
    <mergeCell ref="D120:J121"/>
    <mergeCell ref="A78:A79"/>
    <mergeCell ref="B78:H79"/>
    <mergeCell ref="B80:J95"/>
    <mergeCell ref="A96:A97"/>
    <mergeCell ref="B96:H97"/>
    <mergeCell ref="B98:J113"/>
    <mergeCell ref="L130:O130"/>
    <mergeCell ref="A138:A139"/>
    <mergeCell ref="B138:H139"/>
    <mergeCell ref="B130:B131"/>
    <mergeCell ref="D130:D131"/>
    <mergeCell ref="E130:E131"/>
    <mergeCell ref="F130:F131"/>
    <mergeCell ref="G130:G131"/>
    <mergeCell ref="B122:C123"/>
    <mergeCell ref="D122:J123"/>
    <mergeCell ref="B124:C125"/>
    <mergeCell ref="D124:J125"/>
    <mergeCell ref="A127:A128"/>
    <mergeCell ref="B127:M128"/>
    <mergeCell ref="B140:E141"/>
    <mergeCell ref="F140:G141"/>
    <mergeCell ref="H140:K141"/>
    <mergeCell ref="A169:A170"/>
    <mergeCell ref="B169:H170"/>
    <mergeCell ref="C171:D171"/>
    <mergeCell ref="H130:H131"/>
    <mergeCell ref="I130:I131"/>
    <mergeCell ref="J130:J131"/>
    <mergeCell ref="C178:D178"/>
    <mergeCell ref="C179:D179"/>
    <mergeCell ref="C180:D180"/>
    <mergeCell ref="C181:D181"/>
    <mergeCell ref="C182:D182"/>
    <mergeCell ref="C183:D183"/>
    <mergeCell ref="C172:D172"/>
    <mergeCell ref="C173:D173"/>
    <mergeCell ref="C174:D174"/>
    <mergeCell ref="C175:D175"/>
    <mergeCell ref="C176:D176"/>
    <mergeCell ref="C177:D177"/>
    <mergeCell ref="C190:D190"/>
    <mergeCell ref="A192:A193"/>
    <mergeCell ref="B192:H193"/>
    <mergeCell ref="A194:E213"/>
    <mergeCell ref="A217:A218"/>
    <mergeCell ref="B217:H218"/>
    <mergeCell ref="C184:D184"/>
    <mergeCell ref="C185:D185"/>
    <mergeCell ref="C186:D186"/>
    <mergeCell ref="C187:D187"/>
    <mergeCell ref="C188:D188"/>
    <mergeCell ref="C189:D189"/>
    <mergeCell ref="B220:D221"/>
    <mergeCell ref="E220:G221"/>
    <mergeCell ref="H220:J221"/>
    <mergeCell ref="K220:N233"/>
    <mergeCell ref="O220:P233"/>
    <mergeCell ref="B222:D225"/>
    <mergeCell ref="E222:G225"/>
    <mergeCell ref="H222:J225"/>
    <mergeCell ref="B226:D229"/>
    <mergeCell ref="E226:G229"/>
    <mergeCell ref="A239:A240"/>
    <mergeCell ref="B239:H240"/>
    <mergeCell ref="B241:C241"/>
    <mergeCell ref="D241:H241"/>
    <mergeCell ref="D243:F243"/>
    <mergeCell ref="D244:F244"/>
    <mergeCell ref="H226:J229"/>
    <mergeCell ref="B230:D233"/>
    <mergeCell ref="E230:G233"/>
    <mergeCell ref="H230:J233"/>
    <mergeCell ref="B234:D237"/>
    <mergeCell ref="E234:J237"/>
    <mergeCell ref="D251:F251"/>
    <mergeCell ref="D252:F252"/>
    <mergeCell ref="D253:F253"/>
    <mergeCell ref="D254:F254"/>
    <mergeCell ref="D255:F255"/>
    <mergeCell ref="D245:F245"/>
    <mergeCell ref="D246:F246"/>
    <mergeCell ref="D247:F247"/>
    <mergeCell ref="D248:F248"/>
    <mergeCell ref="D249:F249"/>
    <mergeCell ref="D250:F250"/>
  </mergeCells>
  <conditionalFormatting sqref="O18:O21">
    <cfRule type="containsText" dxfId="5" priority="1" operator="containsText" text="غير مطالب بالتعديل في الأسبوع القادم">
      <formula>NOT(ISERROR(SEARCH("غير مطالب بالتعديل في الأسبوع القادم",O18)))</formula>
    </cfRule>
    <cfRule type="containsText" dxfId="4" priority="2" operator="containsText" text="يتوجب عليك التعديل الأسبوع القادم">
      <formula>NOT(ISERROR(SEARCH("يتوجب عليك التعديل الأسبوع القادم",O18)))</formula>
    </cfRule>
  </conditionalFormatting>
  <pageMargins left="0.7" right="0.7" top="0.75" bottom="0.75" header="0.3" footer="0.3"/>
  <pageSetup orientation="portrait" horizontalDpi="4294967292" verticalDpi="1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Q276"/>
  <sheetViews>
    <sheetView rightToLeft="1" topLeftCell="A213" zoomScale="90" zoomScaleNormal="90" workbookViewId="0">
      <selection activeCell="B4" sqref="B4:H4"/>
    </sheetView>
  </sheetViews>
  <sheetFormatPr defaultColWidth="8.75" defaultRowHeight="14.25"/>
  <cols>
    <col min="1" max="1" width="7" customWidth="1"/>
    <col min="2" max="2" width="12.625" customWidth="1"/>
    <col min="3" max="3" width="13.125" customWidth="1"/>
    <col min="4" max="4" width="14.75" customWidth="1"/>
    <col min="5" max="5" width="11.5" customWidth="1"/>
    <col min="6" max="6" width="14.375" customWidth="1"/>
    <col min="7" max="7" width="9.5" customWidth="1"/>
    <col min="8" max="8" width="10.125" customWidth="1"/>
    <col min="9" max="9" width="11.5" customWidth="1"/>
    <col min="10" max="10" width="8.5" customWidth="1"/>
    <col min="11" max="11" width="9.875" customWidth="1"/>
    <col min="12" max="12" width="12.125" customWidth="1"/>
    <col min="13" max="13" width="11" customWidth="1"/>
    <col min="14" max="14" width="12.625" customWidth="1"/>
    <col min="15" max="15" width="29.375" customWidth="1"/>
    <col min="16" max="16" width="15.5" customWidth="1"/>
  </cols>
  <sheetData>
    <row r="1" spans="1:15" ht="44.25">
      <c r="A1" s="315" t="s">
        <v>200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87" t="s">
        <v>224</v>
      </c>
      <c r="O1" s="88">
        <f>B38</f>
        <v>45421</v>
      </c>
    </row>
    <row r="2" spans="1:15" ht="15" customHeight="1">
      <c r="A2" s="261">
        <v>1</v>
      </c>
      <c r="B2" s="262" t="s">
        <v>99</v>
      </c>
      <c r="C2" s="262"/>
      <c r="D2" s="262"/>
      <c r="E2" s="262"/>
      <c r="F2" s="262"/>
      <c r="G2" s="262"/>
      <c r="H2" s="262"/>
    </row>
    <row r="3" spans="1:15" ht="15" customHeight="1">
      <c r="A3" s="261"/>
      <c r="B3" s="262"/>
      <c r="C3" s="262"/>
      <c r="D3" s="262"/>
      <c r="E3" s="262"/>
      <c r="F3" s="262"/>
      <c r="G3" s="262"/>
      <c r="H3" s="262"/>
    </row>
    <row r="4" spans="1:15" ht="19.899999999999999" customHeight="1">
      <c r="B4" s="288" t="s">
        <v>468</v>
      </c>
      <c r="C4" s="288"/>
      <c r="D4" s="288"/>
      <c r="E4" s="288"/>
      <c r="F4" s="288"/>
      <c r="G4" s="288"/>
      <c r="H4" s="288"/>
    </row>
    <row r="5" spans="1:15" ht="19.899999999999999" customHeight="1">
      <c r="B5" s="283" t="s">
        <v>417</v>
      </c>
      <c r="C5" s="283"/>
      <c r="D5" s="283"/>
      <c r="E5" s="283"/>
      <c r="F5" s="283"/>
      <c r="G5" s="283"/>
      <c r="H5" s="283"/>
    </row>
    <row r="6" spans="1:15" ht="19.899999999999999" customHeight="1">
      <c r="B6" s="289" t="s">
        <v>418</v>
      </c>
      <c r="C6" s="289"/>
      <c r="D6" s="289"/>
      <c r="E6" s="289"/>
      <c r="F6" s="289"/>
      <c r="G6" s="289"/>
      <c r="H6" s="289"/>
    </row>
    <row r="7" spans="1:15" ht="19.899999999999999" customHeight="1">
      <c r="B7" s="283" t="s">
        <v>469</v>
      </c>
      <c r="C7" s="283"/>
      <c r="D7" s="283"/>
      <c r="E7" s="283"/>
      <c r="F7" s="283"/>
      <c r="G7" s="283"/>
      <c r="H7" s="283"/>
    </row>
    <row r="8" spans="1:15" ht="19.899999999999999" customHeight="1">
      <c r="B8" s="283" t="s">
        <v>420</v>
      </c>
      <c r="C8" s="283"/>
      <c r="D8" s="283"/>
      <c r="E8" s="283"/>
      <c r="F8" s="283"/>
      <c r="G8" s="283"/>
      <c r="H8" s="283"/>
    </row>
    <row r="9" spans="1:15" ht="19.899999999999999" customHeight="1">
      <c r="B9" s="283" t="s">
        <v>445</v>
      </c>
      <c r="C9" s="283"/>
      <c r="D9" s="283"/>
      <c r="E9" s="283"/>
      <c r="F9" s="283"/>
      <c r="G9" s="283"/>
      <c r="H9" s="283"/>
    </row>
    <row r="10" spans="1:15" ht="19.899999999999999" customHeight="1">
      <c r="B10" s="283" t="s">
        <v>457</v>
      </c>
      <c r="C10" s="283"/>
      <c r="D10" s="283"/>
      <c r="E10" s="283"/>
      <c r="F10" s="283"/>
      <c r="G10" s="283"/>
      <c r="H10" s="283"/>
    </row>
    <row r="11" spans="1:15" ht="19.899999999999999" customHeight="1">
      <c r="B11" s="283" t="s">
        <v>446</v>
      </c>
      <c r="C11" s="283"/>
      <c r="D11" s="283"/>
      <c r="E11" s="283"/>
      <c r="F11" s="283"/>
      <c r="G11" s="283"/>
      <c r="H11" s="283"/>
    </row>
    <row r="12" spans="1:15" ht="19.899999999999999" customHeight="1">
      <c r="B12" s="283" t="s">
        <v>455</v>
      </c>
      <c r="C12" s="283"/>
      <c r="D12" s="283"/>
      <c r="E12" s="283"/>
      <c r="F12" s="283"/>
      <c r="G12" s="283"/>
      <c r="H12" s="283"/>
    </row>
    <row r="13" spans="1:15" ht="15" customHeight="1"/>
    <row r="14" spans="1:15" ht="15" customHeight="1">
      <c r="B14" s="122" t="s">
        <v>253</v>
      </c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</row>
    <row r="15" spans="1:15" ht="15" customHeight="1">
      <c r="A15" s="124"/>
      <c r="B15" s="125" t="s">
        <v>254</v>
      </c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</row>
    <row r="16" spans="1:15" ht="15" customHeight="1">
      <c r="A16" s="124"/>
      <c r="B16" s="346" t="s">
        <v>466</v>
      </c>
      <c r="C16" s="347"/>
      <c r="D16" s="347"/>
      <c r="E16" s="347"/>
      <c r="F16" s="347"/>
      <c r="G16" s="347"/>
      <c r="H16" s="347"/>
      <c r="I16" s="347"/>
      <c r="J16" s="347"/>
      <c r="K16" s="347"/>
      <c r="L16" s="348"/>
      <c r="M16" s="126"/>
      <c r="N16" s="126"/>
      <c r="O16" s="126"/>
    </row>
    <row r="17" spans="1:17" ht="15" customHeight="1">
      <c r="A17" s="124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</row>
    <row r="18" spans="1:17" ht="15" customHeight="1">
      <c r="A18" s="124"/>
      <c r="B18" s="127" t="s">
        <v>255</v>
      </c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</row>
    <row r="19" spans="1:17" ht="15" customHeight="1">
      <c r="A19" s="124"/>
      <c r="B19" s="346" t="s">
        <v>466</v>
      </c>
      <c r="C19" s="347"/>
      <c r="D19" s="347"/>
      <c r="E19" s="347"/>
      <c r="F19" s="347"/>
      <c r="G19" s="347"/>
      <c r="H19" s="347"/>
      <c r="I19" s="347"/>
      <c r="J19" s="347"/>
      <c r="K19" s="347"/>
      <c r="L19" s="348"/>
      <c r="M19" s="126"/>
      <c r="N19" s="126"/>
      <c r="O19" s="126"/>
    </row>
    <row r="20" spans="1:17" ht="15" customHeight="1">
      <c r="A20" s="124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</row>
    <row r="21" spans="1:17" ht="15" customHeight="1">
      <c r="A21" s="124"/>
      <c r="B21" s="127" t="s">
        <v>256</v>
      </c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</row>
    <row r="22" spans="1:17" ht="15" customHeight="1">
      <c r="A22" s="124"/>
      <c r="B22" s="346" t="s">
        <v>467</v>
      </c>
      <c r="C22" s="347"/>
      <c r="D22" s="347"/>
      <c r="E22" s="347"/>
      <c r="F22" s="347"/>
      <c r="G22" s="347"/>
      <c r="H22" s="347"/>
      <c r="I22" s="347"/>
      <c r="J22" s="347"/>
      <c r="K22" s="347"/>
      <c r="L22" s="348"/>
      <c r="M22" s="126"/>
      <c r="N22" s="126"/>
      <c r="O22" s="126"/>
    </row>
    <row r="23" spans="1:17" ht="15" customHeight="1">
      <c r="A23" s="124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</row>
    <row r="24" spans="1:17" ht="15" customHeight="1">
      <c r="A24" s="124"/>
      <c r="B24" s="127" t="s">
        <v>257</v>
      </c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</row>
    <row r="25" spans="1:17" ht="15" customHeight="1">
      <c r="A25" s="124"/>
      <c r="B25" s="346" t="s">
        <v>460</v>
      </c>
      <c r="C25" s="347"/>
      <c r="D25" s="347"/>
      <c r="E25" s="347"/>
      <c r="F25" s="347"/>
      <c r="G25" s="347"/>
      <c r="H25" s="347"/>
      <c r="I25" s="347"/>
      <c r="J25" s="347"/>
      <c r="K25" s="347"/>
      <c r="L25" s="348"/>
      <c r="M25" s="126"/>
      <c r="N25" s="126"/>
      <c r="O25" s="126"/>
    </row>
    <row r="26" spans="1:17" ht="15" customHeight="1">
      <c r="A26" s="124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</row>
    <row r="27" spans="1:17" ht="15" customHeight="1">
      <c r="A27" s="124"/>
      <c r="B27" s="127" t="s">
        <v>258</v>
      </c>
    </row>
    <row r="28" spans="1:17" ht="15" customHeight="1">
      <c r="A28" s="124"/>
      <c r="B28" s="346" t="s">
        <v>466</v>
      </c>
      <c r="C28" s="347"/>
      <c r="D28" s="347"/>
      <c r="E28" s="347"/>
      <c r="F28" s="347"/>
      <c r="G28" s="347"/>
      <c r="H28" s="347"/>
      <c r="I28" s="347"/>
      <c r="J28" s="347"/>
      <c r="K28" s="347"/>
      <c r="L28" s="348"/>
    </row>
    <row r="29" spans="1:17" ht="15" customHeight="1">
      <c r="A29" s="124"/>
    </row>
    <row r="30" spans="1:17" ht="15" customHeight="1">
      <c r="A30" s="124"/>
    </row>
    <row r="31" spans="1:17" ht="28.9" customHeight="1">
      <c r="A31" s="89">
        <v>2</v>
      </c>
      <c r="B31" s="316" t="s">
        <v>202</v>
      </c>
      <c r="C31" s="316"/>
      <c r="D31" s="316"/>
      <c r="E31" s="316"/>
      <c r="F31" s="316"/>
      <c r="H31" s="317" t="s">
        <v>203</v>
      </c>
      <c r="I31" s="317"/>
      <c r="J31" s="317"/>
      <c r="K31" s="317"/>
      <c r="L31" s="317"/>
      <c r="M31" s="317"/>
      <c r="N31" s="317"/>
      <c r="O31" s="317"/>
      <c r="P31" s="90"/>
    </row>
    <row r="32" spans="1:17" ht="16.149999999999999" customHeight="1">
      <c r="A32" s="91" t="str">
        <f>'تقرير الأسبوع الثالث'!A15</f>
        <v xml:space="preserve">أدخل قيمة المؤشر في أول يوم من تاريخ المسابقة </v>
      </c>
      <c r="B32" s="91"/>
      <c r="C32" s="92"/>
      <c r="D32" s="91"/>
      <c r="E32" s="93">
        <f>'تقرير الأسبوع الثالث'!E15</f>
        <v>12666.9</v>
      </c>
      <c r="F32" s="94"/>
      <c r="G32" s="94"/>
      <c r="H32" s="95" t="s">
        <v>205</v>
      </c>
      <c r="I32" s="95"/>
      <c r="J32" s="95"/>
      <c r="K32" s="95"/>
      <c r="L32" s="96">
        <v>100000</v>
      </c>
      <c r="M32" s="94"/>
      <c r="N32" s="94"/>
      <c r="Q32" s="97" t="s">
        <v>206</v>
      </c>
    </row>
    <row r="33" spans="1:17" ht="15">
      <c r="A33" s="98"/>
      <c r="B33" s="98"/>
      <c r="C33" s="98"/>
      <c r="D33" s="98"/>
      <c r="E33" s="98"/>
      <c r="Q33" s="87" t="s">
        <v>201</v>
      </c>
    </row>
    <row r="34" spans="1:17" ht="56.25">
      <c r="A34" s="99" t="s">
        <v>207</v>
      </c>
      <c r="B34" s="99" t="s">
        <v>208</v>
      </c>
      <c r="C34" s="100" t="s">
        <v>209</v>
      </c>
      <c r="D34" s="101" t="s">
        <v>210</v>
      </c>
      <c r="E34" s="99" t="s">
        <v>211</v>
      </c>
      <c r="H34" s="99" t="s">
        <v>207</v>
      </c>
      <c r="I34" s="99" t="s">
        <v>208</v>
      </c>
      <c r="J34" s="102" t="s">
        <v>212</v>
      </c>
      <c r="K34" s="102" t="s">
        <v>213</v>
      </c>
      <c r="L34" s="103" t="s">
        <v>214</v>
      </c>
      <c r="M34" s="104" t="s">
        <v>215</v>
      </c>
      <c r="N34" s="99" t="s">
        <v>216</v>
      </c>
      <c r="O34" s="105" t="s">
        <v>217</v>
      </c>
    </row>
    <row r="35" spans="1:17" ht="15.75">
      <c r="A35" s="106" t="s">
        <v>218</v>
      </c>
      <c r="B35" s="92">
        <f>'تقرير الأسبوع الثالث'!B18</f>
        <v>45400</v>
      </c>
      <c r="C35" s="107">
        <f>'تقرير الأسبوع الثالث'!C18</f>
        <v>12502.35</v>
      </c>
      <c r="D35" s="108">
        <f>(C35-E32)/E32</f>
        <v>-1.2990550174075684E-2</v>
      </c>
      <c r="E35" s="109">
        <f>1+D35</f>
        <v>0.98700944982592431</v>
      </c>
      <c r="H35" s="106" t="s">
        <v>218</v>
      </c>
      <c r="I35" s="92">
        <f>'تقرير الأسبوع الثالث'!I18</f>
        <v>45400</v>
      </c>
      <c r="J35" s="110">
        <f>'تقرير الأسبوع الثالث'!J18</f>
        <v>3109.48</v>
      </c>
      <c r="K35" s="110">
        <f>'تقرير الأسبوع الثالث'!K18</f>
        <v>97063.9</v>
      </c>
      <c r="L35" s="111">
        <f>K35+J35</f>
        <v>100173.37999999999</v>
      </c>
      <c r="M35" s="108">
        <f>(L35-L32)/L32</f>
        <v>1.7337999999999011E-3</v>
      </c>
      <c r="N35" s="112">
        <f>1+M35</f>
        <v>1.0017338</v>
      </c>
      <c r="O35" s="221" t="str">
        <f>IF(M35&gt;D35,"غير مطالب بالتعديل في الأسبوع القادم","يتوجب عليك التعديل الأسبوع القادم")</f>
        <v>غير مطالب بالتعديل في الأسبوع القادم</v>
      </c>
      <c r="Q35" s="87" t="s">
        <v>219</v>
      </c>
    </row>
    <row r="36" spans="1:17" ht="15.75">
      <c r="A36" s="106" t="s">
        <v>220</v>
      </c>
      <c r="B36" s="92">
        <f>'تقرير الأسبوع الثالث'!B19</f>
        <v>45407</v>
      </c>
      <c r="C36" s="107">
        <f>'تقرير الأسبوع الثالث'!C19</f>
        <v>12254.53</v>
      </c>
      <c r="D36" s="108">
        <f>(C36-C35)/C35</f>
        <v>-1.9821873487784272E-2</v>
      </c>
      <c r="E36" s="109">
        <f>1+D36</f>
        <v>0.9801781265122157</v>
      </c>
      <c r="H36" s="106" t="s">
        <v>220</v>
      </c>
      <c r="I36" s="92">
        <f>'تقرير الأسبوع الثالث'!I19</f>
        <v>45407</v>
      </c>
      <c r="J36" s="110">
        <f>'تقرير الأسبوع الثالث'!J19</f>
        <v>4417.2550000000001</v>
      </c>
      <c r="K36" s="110">
        <f>'تقرير الأسبوع الثالث'!K19</f>
        <v>97841.15</v>
      </c>
      <c r="L36" s="111">
        <f>K36+J36</f>
        <v>102258.405</v>
      </c>
      <c r="M36" s="108">
        <f>(L36-L35)/L35</f>
        <v>2.0814162405221916E-2</v>
      </c>
      <c r="N36" s="112">
        <f>1+M36</f>
        <v>1.0208141624052218</v>
      </c>
      <c r="O36" s="221" t="str">
        <f t="shared" ref="O36:O38" si="0">IF(M36&gt;D36,"غير مطالب بالتعديل في الأسبوع القادم","يتوجب عليك التعديل الأسبوع القادم")</f>
        <v>غير مطالب بالتعديل في الأسبوع القادم</v>
      </c>
    </row>
    <row r="37" spans="1:17" ht="15.75">
      <c r="A37" s="106" t="s">
        <v>221</v>
      </c>
      <c r="B37" s="92">
        <f>'تقرير الأسبوع الثالث'!B20</f>
        <v>45414</v>
      </c>
      <c r="C37" s="107">
        <f>'تقرير الأسبوع الثالث'!C20</f>
        <v>12352.33</v>
      </c>
      <c r="D37" s="108">
        <f>(C37-C36)/C36</f>
        <v>7.9807222308810911E-3</v>
      </c>
      <c r="E37" s="109">
        <f>1+D37</f>
        <v>1.0079807222308812</v>
      </c>
      <c r="H37" s="106" t="s">
        <v>221</v>
      </c>
      <c r="I37" s="92">
        <f>'تقرير الأسبوع الثالث'!I20</f>
        <v>45414</v>
      </c>
      <c r="J37" s="110">
        <f>'تقرير الأسبوع الثالث'!J20</f>
        <v>4417.2550000000001</v>
      </c>
      <c r="K37" s="110">
        <f>'تقرير الأسبوع الثالث'!K20</f>
        <v>98614.05</v>
      </c>
      <c r="L37" s="111">
        <f>K37+J37</f>
        <v>103031.30500000001</v>
      </c>
      <c r="M37" s="108">
        <f>(L37-L36)/L36</f>
        <v>7.5583029091839324E-3</v>
      </c>
      <c r="N37" s="112">
        <f>1+M37</f>
        <v>1.0075583029091839</v>
      </c>
      <c r="O37" s="221" t="str">
        <f t="shared" si="0"/>
        <v>يتوجب عليك التعديل الأسبوع القادم</v>
      </c>
      <c r="Q37" s="87" t="s">
        <v>222</v>
      </c>
    </row>
    <row r="38" spans="1:17" ht="15.75">
      <c r="A38" s="106" t="s">
        <v>223</v>
      </c>
      <c r="B38" s="92">
        <f>'تقرير الأسبوع الثالث'!B21</f>
        <v>45421</v>
      </c>
      <c r="C38" s="107">
        <v>12284.41</v>
      </c>
      <c r="D38" s="108">
        <f>(C38-C37)/C37</f>
        <v>-5.4985577619768959E-3</v>
      </c>
      <c r="E38" s="109">
        <f>1+D38</f>
        <v>0.99450144223802306</v>
      </c>
      <c r="H38" s="106" t="s">
        <v>223</v>
      </c>
      <c r="I38" s="92">
        <f>'تقرير الأسبوع الثالث'!I21</f>
        <v>45421</v>
      </c>
      <c r="J38" s="110">
        <f>2603.11+1307.755</f>
        <v>3910.8650000000002</v>
      </c>
      <c r="K38" s="235">
        <v>100939.2</v>
      </c>
      <c r="L38" s="111">
        <f>K38+J38</f>
        <v>104850.065</v>
      </c>
      <c r="M38" s="108">
        <f>(L38-L37)/L37</f>
        <v>1.7652498917683269E-2</v>
      </c>
      <c r="N38" s="112">
        <f>1+M38</f>
        <v>1.0176524989176832</v>
      </c>
      <c r="O38" s="221" t="str">
        <f t="shared" si="0"/>
        <v>غير مطالب بالتعديل في الأسبوع القادم</v>
      </c>
    </row>
    <row r="39" spans="1:17" ht="15.75">
      <c r="A39" s="106"/>
      <c r="B39" s="92"/>
      <c r="C39" s="114"/>
      <c r="D39" s="108"/>
      <c r="E39" s="109"/>
      <c r="H39" s="106"/>
      <c r="I39" s="92"/>
      <c r="J39" s="115"/>
      <c r="K39" s="115"/>
      <c r="L39" s="111"/>
      <c r="M39" s="108"/>
      <c r="N39" s="112"/>
      <c r="O39" s="52"/>
      <c r="Q39" s="87" t="s">
        <v>224</v>
      </c>
    </row>
    <row r="41" spans="1:17" ht="15" customHeight="1">
      <c r="B41" s="314" t="s">
        <v>225</v>
      </c>
      <c r="C41" s="314"/>
      <c r="D41" s="314"/>
      <c r="E41" s="314"/>
      <c r="F41" s="314"/>
      <c r="G41" s="314"/>
      <c r="H41" s="314"/>
    </row>
    <row r="42" spans="1:17" ht="15" customHeight="1">
      <c r="B42" s="314"/>
      <c r="C42" s="314"/>
      <c r="D42" s="314"/>
      <c r="E42" s="314"/>
      <c r="F42" s="314"/>
      <c r="G42" s="314"/>
      <c r="H42" s="314"/>
    </row>
    <row r="45" spans="1:17">
      <c r="C45" s="308" t="s">
        <v>172</v>
      </c>
      <c r="D45" s="309"/>
      <c r="E45" s="309"/>
      <c r="F45" s="309"/>
      <c r="G45" s="309"/>
      <c r="H45" s="310"/>
    </row>
    <row r="46" spans="1:17">
      <c r="C46" s="308"/>
      <c r="D46" s="309"/>
      <c r="E46" s="309"/>
      <c r="F46" s="309"/>
      <c r="G46" s="309"/>
      <c r="H46" s="310"/>
    </row>
    <row r="47" spans="1:17">
      <c r="C47" s="311" t="s">
        <v>226</v>
      </c>
      <c r="D47" s="312"/>
      <c r="E47" s="312"/>
      <c r="F47" s="312"/>
      <c r="G47" s="312"/>
      <c r="H47" s="313"/>
    </row>
    <row r="48" spans="1:17">
      <c r="C48" s="311"/>
      <c r="D48" s="312"/>
      <c r="E48" s="312"/>
      <c r="F48" s="312"/>
      <c r="G48" s="312"/>
      <c r="H48" s="313"/>
    </row>
    <row r="50" spans="1:12" ht="16.149999999999999" customHeight="1">
      <c r="B50" s="314" t="s">
        <v>173</v>
      </c>
      <c r="C50" s="314"/>
      <c r="D50" s="314"/>
      <c r="E50" s="314"/>
      <c r="F50" s="314"/>
      <c r="G50" s="314"/>
      <c r="H50" s="314"/>
      <c r="L50" s="97"/>
    </row>
    <row r="51" spans="1:12" ht="15" customHeight="1">
      <c r="B51" s="314"/>
      <c r="C51" s="314"/>
      <c r="D51" s="314"/>
      <c r="E51" s="314"/>
      <c r="F51" s="314"/>
      <c r="G51" s="314"/>
      <c r="H51" s="314"/>
    </row>
    <row r="53" spans="1:12">
      <c r="A53" s="306" t="s">
        <v>244</v>
      </c>
      <c r="B53" s="306"/>
      <c r="C53" s="307" t="s">
        <v>128</v>
      </c>
      <c r="D53" s="307"/>
      <c r="E53" s="307"/>
      <c r="F53" s="307"/>
      <c r="G53" s="307"/>
      <c r="H53" s="307"/>
      <c r="I53" s="307"/>
    </row>
    <row r="54" spans="1:12">
      <c r="A54" s="118" t="s">
        <v>228</v>
      </c>
      <c r="B54" s="119">
        <f>B37</f>
        <v>45414</v>
      </c>
      <c r="C54" s="307"/>
      <c r="D54" s="307"/>
      <c r="E54" s="307"/>
      <c r="F54" s="307"/>
      <c r="G54" s="307"/>
      <c r="H54" s="307"/>
      <c r="I54" s="307"/>
    </row>
    <row r="55" spans="1:12">
      <c r="A55" s="121"/>
      <c r="B55" s="121"/>
      <c r="C55" s="307"/>
      <c r="D55" s="307"/>
      <c r="E55" s="307"/>
      <c r="F55" s="307"/>
      <c r="G55" s="307"/>
      <c r="H55" s="307"/>
      <c r="I55" s="307"/>
    </row>
    <row r="56" spans="1:12">
      <c r="A56" s="121"/>
      <c r="B56" s="121"/>
      <c r="C56" s="307"/>
      <c r="D56" s="307"/>
      <c r="E56" s="307"/>
      <c r="F56" s="307"/>
      <c r="G56" s="307"/>
      <c r="H56" s="307"/>
      <c r="I56" s="307"/>
    </row>
    <row r="57" spans="1:12">
      <c r="A57" s="121"/>
      <c r="B57" s="121"/>
      <c r="C57" s="307"/>
      <c r="D57" s="307"/>
      <c r="E57" s="307"/>
      <c r="F57" s="307"/>
      <c r="G57" s="307"/>
      <c r="H57" s="307"/>
      <c r="I57" s="307"/>
    </row>
    <row r="58" spans="1:12">
      <c r="A58" s="121"/>
      <c r="B58" s="121"/>
      <c r="C58" s="307"/>
      <c r="D58" s="307"/>
      <c r="E58" s="307"/>
      <c r="F58" s="307"/>
      <c r="G58" s="307"/>
      <c r="H58" s="307"/>
      <c r="I58" s="307"/>
    </row>
    <row r="59" spans="1:12">
      <c r="A59" s="121"/>
      <c r="B59" s="121"/>
    </row>
    <row r="60" spans="1:12">
      <c r="A60" s="306" t="s">
        <v>259</v>
      </c>
      <c r="B60" s="306"/>
      <c r="C60" s="307" t="s">
        <v>128</v>
      </c>
      <c r="D60" s="307"/>
      <c r="E60" s="307"/>
      <c r="F60" s="307"/>
      <c r="G60" s="307"/>
      <c r="H60" s="307"/>
      <c r="I60" s="307"/>
    </row>
    <row r="61" spans="1:12">
      <c r="A61" s="118" t="s">
        <v>228</v>
      </c>
      <c r="B61" s="119">
        <f>B38</f>
        <v>45421</v>
      </c>
      <c r="C61" s="307"/>
      <c r="D61" s="307"/>
      <c r="E61" s="307"/>
      <c r="F61" s="307"/>
      <c r="G61" s="307"/>
      <c r="H61" s="307"/>
      <c r="I61" s="307"/>
    </row>
    <row r="62" spans="1:12">
      <c r="C62" s="307"/>
      <c r="D62" s="307"/>
      <c r="E62" s="307"/>
      <c r="F62" s="307"/>
      <c r="G62" s="307"/>
      <c r="H62" s="307"/>
      <c r="I62" s="307"/>
    </row>
    <row r="63" spans="1:12">
      <c r="C63" s="307"/>
      <c r="D63" s="307"/>
      <c r="E63" s="307"/>
      <c r="F63" s="307"/>
      <c r="G63" s="307"/>
      <c r="H63" s="307"/>
      <c r="I63" s="307"/>
    </row>
    <row r="64" spans="1:12">
      <c r="C64" s="307"/>
      <c r="D64" s="307"/>
      <c r="E64" s="307"/>
      <c r="F64" s="307"/>
      <c r="G64" s="307"/>
      <c r="H64" s="307"/>
      <c r="I64" s="307"/>
    </row>
    <row r="65" spans="1:15">
      <c r="C65" s="307"/>
      <c r="D65" s="307"/>
      <c r="E65" s="307"/>
      <c r="F65" s="307"/>
      <c r="G65" s="307"/>
      <c r="H65" s="307"/>
      <c r="I65" s="307"/>
    </row>
    <row r="67" spans="1:15">
      <c r="C67" s="308" t="s">
        <v>177</v>
      </c>
      <c r="D67" s="309"/>
      <c r="E67" s="309"/>
      <c r="F67" s="309"/>
      <c r="G67" s="309"/>
      <c r="H67" s="310"/>
    </row>
    <row r="68" spans="1:15">
      <c r="C68" s="308"/>
      <c r="D68" s="309"/>
      <c r="E68" s="309"/>
      <c r="F68" s="309"/>
      <c r="G68" s="309"/>
      <c r="H68" s="310"/>
    </row>
    <row r="69" spans="1:15">
      <c r="C69" s="311" t="s">
        <v>226</v>
      </c>
      <c r="D69" s="312"/>
      <c r="E69" s="312"/>
      <c r="F69" s="312"/>
      <c r="G69" s="312"/>
      <c r="H69" s="313"/>
    </row>
    <row r="70" spans="1:15">
      <c r="C70" s="311"/>
      <c r="D70" s="312"/>
      <c r="E70" s="312"/>
      <c r="F70" s="312"/>
      <c r="G70" s="312"/>
      <c r="H70" s="313"/>
    </row>
    <row r="72" spans="1:15" ht="15" customHeight="1">
      <c r="A72" s="261">
        <v>3</v>
      </c>
      <c r="B72" s="262" t="s">
        <v>178</v>
      </c>
      <c r="C72" s="262"/>
      <c r="D72" s="262"/>
      <c r="E72" s="262"/>
      <c r="F72" s="262"/>
      <c r="G72" s="262"/>
      <c r="H72" s="262"/>
    </row>
    <row r="73" spans="1:15" ht="15" customHeight="1">
      <c r="A73" s="261"/>
      <c r="B73" s="262"/>
      <c r="C73" s="262"/>
      <c r="D73" s="262"/>
      <c r="E73" s="262"/>
      <c r="F73" s="262"/>
      <c r="G73" s="262"/>
      <c r="H73" s="262"/>
    </row>
    <row r="75" spans="1:15" ht="18">
      <c r="B75" s="303" t="s">
        <v>229</v>
      </c>
      <c r="C75" s="304"/>
      <c r="D75" s="304"/>
      <c r="E75" s="304"/>
      <c r="F75" s="304"/>
      <c r="G75" s="304"/>
      <c r="H75" s="304"/>
      <c r="I75" s="304"/>
      <c r="J75" s="304"/>
      <c r="K75" s="304"/>
      <c r="L75" s="304"/>
      <c r="M75" s="304"/>
      <c r="N75" s="304"/>
      <c r="O75" s="305"/>
    </row>
    <row r="77" spans="1:15">
      <c r="A77" s="261">
        <v>4</v>
      </c>
      <c r="B77" s="262" t="s">
        <v>230</v>
      </c>
      <c r="C77" s="262"/>
      <c r="D77" s="262"/>
      <c r="E77" s="262"/>
      <c r="F77" s="262"/>
      <c r="G77" s="262"/>
      <c r="H77" s="262"/>
    </row>
    <row r="78" spans="1:15">
      <c r="A78" s="261"/>
      <c r="B78" s="262"/>
      <c r="C78" s="262"/>
      <c r="D78" s="262"/>
      <c r="E78" s="262"/>
      <c r="F78" s="262"/>
      <c r="G78" s="262"/>
      <c r="H78" s="262"/>
    </row>
    <row r="79" spans="1:15">
      <c r="B79" s="275" t="s">
        <v>128</v>
      </c>
      <c r="C79" s="275"/>
      <c r="D79" s="275"/>
      <c r="E79" s="275"/>
      <c r="F79" s="275"/>
      <c r="G79" s="275"/>
      <c r="H79" s="275"/>
      <c r="I79" s="275"/>
      <c r="J79" s="275"/>
    </row>
    <row r="80" spans="1:15">
      <c r="B80" s="275"/>
      <c r="C80" s="275"/>
      <c r="D80" s="275"/>
      <c r="E80" s="275"/>
      <c r="F80" s="275"/>
      <c r="G80" s="275"/>
      <c r="H80" s="275"/>
      <c r="I80" s="275"/>
      <c r="J80" s="275"/>
    </row>
    <row r="81" spans="1:10">
      <c r="B81" s="275"/>
      <c r="C81" s="275"/>
      <c r="D81" s="275"/>
      <c r="E81" s="275"/>
      <c r="F81" s="275"/>
      <c r="G81" s="275"/>
      <c r="H81" s="275"/>
      <c r="I81" s="275"/>
      <c r="J81" s="275"/>
    </row>
    <row r="82" spans="1:10">
      <c r="B82" s="275"/>
      <c r="C82" s="275"/>
      <c r="D82" s="275"/>
      <c r="E82" s="275"/>
      <c r="F82" s="275"/>
      <c r="G82" s="275"/>
      <c r="H82" s="275"/>
      <c r="I82" s="275"/>
      <c r="J82" s="275"/>
    </row>
    <row r="83" spans="1:10">
      <c r="B83" s="275"/>
      <c r="C83" s="275"/>
      <c r="D83" s="275"/>
      <c r="E83" s="275"/>
      <c r="F83" s="275"/>
      <c r="G83" s="275"/>
      <c r="H83" s="275"/>
      <c r="I83" s="275"/>
      <c r="J83" s="275"/>
    </row>
    <row r="84" spans="1:10">
      <c r="B84" s="275"/>
      <c r="C84" s="275"/>
      <c r="D84" s="275"/>
      <c r="E84" s="275"/>
      <c r="F84" s="275"/>
      <c r="G84" s="275"/>
      <c r="H84" s="275"/>
      <c r="I84" s="275"/>
      <c r="J84" s="275"/>
    </row>
    <row r="85" spans="1:10">
      <c r="B85" s="275"/>
      <c r="C85" s="275"/>
      <c r="D85" s="275"/>
      <c r="E85" s="275"/>
      <c r="F85" s="275"/>
      <c r="G85" s="275"/>
      <c r="H85" s="275"/>
      <c r="I85" s="275"/>
      <c r="J85" s="275"/>
    </row>
    <row r="86" spans="1:10">
      <c r="B86" s="275"/>
      <c r="C86" s="275"/>
      <c r="D86" s="275"/>
      <c r="E86" s="275"/>
      <c r="F86" s="275"/>
      <c r="G86" s="275"/>
      <c r="H86" s="275"/>
      <c r="I86" s="275"/>
      <c r="J86" s="275"/>
    </row>
    <row r="87" spans="1:10">
      <c r="B87" s="275"/>
      <c r="C87" s="275"/>
      <c r="D87" s="275"/>
      <c r="E87" s="275"/>
      <c r="F87" s="275"/>
      <c r="G87" s="275"/>
      <c r="H87" s="275"/>
      <c r="I87" s="275"/>
      <c r="J87" s="275"/>
    </row>
    <row r="88" spans="1:10">
      <c r="B88" s="275"/>
      <c r="C88" s="275"/>
      <c r="D88" s="275"/>
      <c r="E88" s="275"/>
      <c r="F88" s="275"/>
      <c r="G88" s="275"/>
      <c r="H88" s="275"/>
      <c r="I88" s="275"/>
      <c r="J88" s="275"/>
    </row>
    <row r="89" spans="1:10">
      <c r="B89" s="275"/>
      <c r="C89" s="275"/>
      <c r="D89" s="275"/>
      <c r="E89" s="275"/>
      <c r="F89" s="275"/>
      <c r="G89" s="275"/>
      <c r="H89" s="275"/>
      <c r="I89" s="275"/>
      <c r="J89" s="275"/>
    </row>
    <row r="90" spans="1:10">
      <c r="B90" s="275"/>
      <c r="C90" s="275"/>
      <c r="D90" s="275"/>
      <c r="E90" s="275"/>
      <c r="F90" s="275"/>
      <c r="G90" s="275"/>
      <c r="H90" s="275"/>
      <c r="I90" s="275"/>
      <c r="J90" s="275"/>
    </row>
    <row r="91" spans="1:10">
      <c r="B91" s="275"/>
      <c r="C91" s="275"/>
      <c r="D91" s="275"/>
      <c r="E91" s="275"/>
      <c r="F91" s="275"/>
      <c r="G91" s="275"/>
      <c r="H91" s="275"/>
      <c r="I91" s="275"/>
      <c r="J91" s="275"/>
    </row>
    <row r="92" spans="1:10">
      <c r="B92" s="275"/>
      <c r="C92" s="275"/>
      <c r="D92" s="275"/>
      <c r="E92" s="275"/>
      <c r="F92" s="275"/>
      <c r="G92" s="275"/>
      <c r="H92" s="275"/>
      <c r="I92" s="275"/>
      <c r="J92" s="275"/>
    </row>
    <row r="93" spans="1:10">
      <c r="B93" s="275"/>
      <c r="C93" s="275"/>
      <c r="D93" s="275"/>
      <c r="E93" s="275"/>
      <c r="F93" s="275"/>
      <c r="G93" s="275"/>
      <c r="H93" s="275"/>
      <c r="I93" s="275"/>
      <c r="J93" s="275"/>
    </row>
    <row r="94" spans="1:10">
      <c r="B94" s="275"/>
      <c r="C94" s="275"/>
      <c r="D94" s="275"/>
      <c r="E94" s="275"/>
      <c r="F94" s="275"/>
      <c r="G94" s="275"/>
      <c r="H94" s="275"/>
      <c r="I94" s="275"/>
      <c r="J94" s="275"/>
    </row>
    <row r="95" spans="1:10">
      <c r="A95" s="261">
        <v>5</v>
      </c>
      <c r="B95" s="262" t="s">
        <v>129</v>
      </c>
      <c r="C95" s="262"/>
      <c r="D95" s="262"/>
      <c r="E95" s="262"/>
      <c r="F95" s="262"/>
      <c r="G95" s="262"/>
      <c r="H95" s="262"/>
    </row>
    <row r="96" spans="1:10">
      <c r="A96" s="261"/>
      <c r="B96" s="262"/>
      <c r="C96" s="262"/>
      <c r="D96" s="262"/>
      <c r="E96" s="262"/>
      <c r="F96" s="262"/>
      <c r="G96" s="262"/>
      <c r="H96" s="262"/>
    </row>
    <row r="97" spans="2:10">
      <c r="B97" s="275" t="s">
        <v>128</v>
      </c>
      <c r="C97" s="275"/>
      <c r="D97" s="275"/>
      <c r="E97" s="275"/>
      <c r="F97" s="275"/>
      <c r="G97" s="275"/>
      <c r="H97" s="275"/>
      <c r="I97" s="275"/>
      <c r="J97" s="275"/>
    </row>
    <row r="98" spans="2:10">
      <c r="B98" s="275"/>
      <c r="C98" s="275"/>
      <c r="D98" s="275"/>
      <c r="E98" s="275"/>
      <c r="F98" s="275"/>
      <c r="G98" s="275"/>
      <c r="H98" s="275"/>
      <c r="I98" s="275"/>
      <c r="J98" s="275"/>
    </row>
    <row r="99" spans="2:10">
      <c r="B99" s="275"/>
      <c r="C99" s="275"/>
      <c r="D99" s="275"/>
      <c r="E99" s="275"/>
      <c r="F99" s="275"/>
      <c r="G99" s="275"/>
      <c r="H99" s="275"/>
      <c r="I99" s="275"/>
      <c r="J99" s="275"/>
    </row>
    <row r="100" spans="2:10">
      <c r="B100" s="275"/>
      <c r="C100" s="275"/>
      <c r="D100" s="275"/>
      <c r="E100" s="275"/>
      <c r="F100" s="275"/>
      <c r="G100" s="275"/>
      <c r="H100" s="275"/>
      <c r="I100" s="275"/>
      <c r="J100" s="275"/>
    </row>
    <row r="101" spans="2:10">
      <c r="B101" s="275"/>
      <c r="C101" s="275"/>
      <c r="D101" s="275"/>
      <c r="E101" s="275"/>
      <c r="F101" s="275"/>
      <c r="G101" s="275"/>
      <c r="H101" s="275"/>
      <c r="I101" s="275"/>
      <c r="J101" s="275"/>
    </row>
    <row r="102" spans="2:10">
      <c r="B102" s="275"/>
      <c r="C102" s="275"/>
      <c r="D102" s="275"/>
      <c r="E102" s="275"/>
      <c r="F102" s="275"/>
      <c r="G102" s="275"/>
      <c r="H102" s="275"/>
      <c r="I102" s="275"/>
      <c r="J102" s="275"/>
    </row>
    <row r="103" spans="2:10">
      <c r="B103" s="275"/>
      <c r="C103" s="275"/>
      <c r="D103" s="275"/>
      <c r="E103" s="275"/>
      <c r="F103" s="275"/>
      <c r="G103" s="275"/>
      <c r="H103" s="275"/>
      <c r="I103" s="275"/>
      <c r="J103" s="275"/>
    </row>
    <row r="104" spans="2:10">
      <c r="B104" s="275"/>
      <c r="C104" s="275"/>
      <c r="D104" s="275"/>
      <c r="E104" s="275"/>
      <c r="F104" s="275"/>
      <c r="G104" s="275"/>
      <c r="H104" s="275"/>
      <c r="I104" s="275"/>
      <c r="J104" s="275"/>
    </row>
    <row r="105" spans="2:10">
      <c r="B105" s="275"/>
      <c r="C105" s="275"/>
      <c r="D105" s="275"/>
      <c r="E105" s="275"/>
      <c r="F105" s="275"/>
      <c r="G105" s="275"/>
      <c r="H105" s="275"/>
      <c r="I105" s="275"/>
      <c r="J105" s="275"/>
    </row>
    <row r="106" spans="2:10">
      <c r="B106" s="275"/>
      <c r="C106" s="275"/>
      <c r="D106" s="275"/>
      <c r="E106" s="275"/>
      <c r="F106" s="275"/>
      <c r="G106" s="275"/>
      <c r="H106" s="275"/>
      <c r="I106" s="275"/>
      <c r="J106" s="275"/>
    </row>
    <row r="107" spans="2:10">
      <c r="B107" s="275"/>
      <c r="C107" s="275"/>
      <c r="D107" s="275"/>
      <c r="E107" s="275"/>
      <c r="F107" s="275"/>
      <c r="G107" s="275"/>
      <c r="H107" s="275"/>
      <c r="I107" s="275"/>
      <c r="J107" s="275"/>
    </row>
    <row r="108" spans="2:10">
      <c r="B108" s="275"/>
      <c r="C108" s="275"/>
      <c r="D108" s="275"/>
      <c r="E108" s="275"/>
      <c r="F108" s="275"/>
      <c r="G108" s="275"/>
      <c r="H108" s="275"/>
      <c r="I108" s="275"/>
      <c r="J108" s="275"/>
    </row>
    <row r="109" spans="2:10">
      <c r="B109" s="275"/>
      <c r="C109" s="275"/>
      <c r="D109" s="275"/>
      <c r="E109" s="275"/>
      <c r="F109" s="275"/>
      <c r="G109" s="275"/>
      <c r="H109" s="275"/>
      <c r="I109" s="275"/>
      <c r="J109" s="275"/>
    </row>
    <row r="110" spans="2:10">
      <c r="B110" s="275"/>
      <c r="C110" s="275"/>
      <c r="D110" s="275"/>
      <c r="E110" s="275"/>
      <c r="F110" s="275"/>
      <c r="G110" s="275"/>
      <c r="H110" s="275"/>
      <c r="I110" s="275"/>
      <c r="J110" s="275"/>
    </row>
    <row r="111" spans="2:10">
      <c r="B111" s="275"/>
      <c r="C111" s="275"/>
      <c r="D111" s="275"/>
      <c r="E111" s="275"/>
      <c r="F111" s="275"/>
      <c r="G111" s="275"/>
      <c r="H111" s="275"/>
      <c r="I111" s="275"/>
      <c r="J111" s="275"/>
    </row>
    <row r="112" spans="2:10">
      <c r="B112" s="275"/>
      <c r="C112" s="275"/>
      <c r="D112" s="275"/>
      <c r="E112" s="275"/>
      <c r="F112" s="275"/>
      <c r="G112" s="275"/>
      <c r="H112" s="275"/>
      <c r="I112" s="275"/>
      <c r="J112" s="275"/>
    </row>
    <row r="113" spans="1:10">
      <c r="A113" s="261">
        <v>6</v>
      </c>
      <c r="B113" s="262" t="s">
        <v>130</v>
      </c>
      <c r="C113" s="262"/>
      <c r="D113" s="262"/>
      <c r="E113" s="262"/>
      <c r="F113" s="262"/>
      <c r="G113" s="262"/>
      <c r="H113" s="262"/>
    </row>
    <row r="114" spans="1:10">
      <c r="A114" s="261"/>
      <c r="B114" s="262"/>
      <c r="C114" s="262"/>
      <c r="D114" s="262"/>
      <c r="E114" s="262"/>
      <c r="F114" s="262"/>
      <c r="G114" s="262"/>
      <c r="H114" s="262"/>
    </row>
    <row r="115" spans="1:10">
      <c r="B115" s="275" t="s">
        <v>128</v>
      </c>
      <c r="C115" s="275"/>
      <c r="D115" s="275"/>
      <c r="E115" s="275"/>
      <c r="F115" s="275"/>
      <c r="G115" s="275"/>
      <c r="H115" s="275"/>
      <c r="I115" s="275"/>
      <c r="J115" s="275"/>
    </row>
    <row r="116" spans="1:10">
      <c r="B116" s="275"/>
      <c r="C116" s="275"/>
      <c r="D116" s="275"/>
      <c r="E116" s="275"/>
      <c r="F116" s="275"/>
      <c r="G116" s="275"/>
      <c r="H116" s="275"/>
      <c r="I116" s="275"/>
      <c r="J116" s="275"/>
    </row>
    <row r="117" spans="1:10">
      <c r="B117" s="275"/>
      <c r="C117" s="275"/>
      <c r="D117" s="275"/>
      <c r="E117" s="275"/>
      <c r="F117" s="275"/>
      <c r="G117" s="275"/>
      <c r="H117" s="275"/>
      <c r="I117" s="275"/>
      <c r="J117" s="275"/>
    </row>
    <row r="118" spans="1:10">
      <c r="B118" s="275"/>
      <c r="C118" s="275"/>
      <c r="D118" s="275"/>
      <c r="E118" s="275"/>
      <c r="F118" s="275"/>
      <c r="G118" s="275"/>
      <c r="H118" s="275"/>
      <c r="I118" s="275"/>
      <c r="J118" s="275"/>
    </row>
    <row r="119" spans="1:10">
      <c r="B119" s="275"/>
      <c r="C119" s="275"/>
      <c r="D119" s="275"/>
      <c r="E119" s="275"/>
      <c r="F119" s="275"/>
      <c r="G119" s="275"/>
      <c r="H119" s="275"/>
      <c r="I119" s="275"/>
      <c r="J119" s="275"/>
    </row>
    <row r="120" spans="1:10">
      <c r="B120" s="275"/>
      <c r="C120" s="275"/>
      <c r="D120" s="275"/>
      <c r="E120" s="275"/>
      <c r="F120" s="275"/>
      <c r="G120" s="275"/>
      <c r="H120" s="275"/>
      <c r="I120" s="275"/>
      <c r="J120" s="275"/>
    </row>
    <row r="121" spans="1:10">
      <c r="B121" s="275"/>
      <c r="C121" s="275"/>
      <c r="D121" s="275"/>
      <c r="E121" s="275"/>
      <c r="F121" s="275"/>
      <c r="G121" s="275"/>
      <c r="H121" s="275"/>
      <c r="I121" s="275"/>
      <c r="J121" s="275"/>
    </row>
    <row r="122" spans="1:10">
      <c r="B122" s="275"/>
      <c r="C122" s="275"/>
      <c r="D122" s="275"/>
      <c r="E122" s="275"/>
      <c r="F122" s="275"/>
      <c r="G122" s="275"/>
      <c r="H122" s="275"/>
      <c r="I122" s="275"/>
      <c r="J122" s="275"/>
    </row>
    <row r="123" spans="1:10">
      <c r="B123" s="275"/>
      <c r="C123" s="275"/>
      <c r="D123" s="275"/>
      <c r="E123" s="275"/>
      <c r="F123" s="275"/>
      <c r="G123" s="275"/>
      <c r="H123" s="275"/>
      <c r="I123" s="275"/>
      <c r="J123" s="275"/>
    </row>
    <row r="124" spans="1:10">
      <c r="B124" s="275"/>
      <c r="C124" s="275"/>
      <c r="D124" s="275"/>
      <c r="E124" s="275"/>
      <c r="F124" s="275"/>
      <c r="G124" s="275"/>
      <c r="H124" s="275"/>
      <c r="I124" s="275"/>
      <c r="J124" s="275"/>
    </row>
    <row r="125" spans="1:10">
      <c r="B125" s="275"/>
      <c r="C125" s="275"/>
      <c r="D125" s="275"/>
      <c r="E125" s="275"/>
      <c r="F125" s="275"/>
      <c r="G125" s="275"/>
      <c r="H125" s="275"/>
      <c r="I125" s="275"/>
      <c r="J125" s="275"/>
    </row>
    <row r="126" spans="1:10">
      <c r="B126" s="275"/>
      <c r="C126" s="275"/>
      <c r="D126" s="275"/>
      <c r="E126" s="275"/>
      <c r="F126" s="275"/>
      <c r="G126" s="275"/>
      <c r="H126" s="275"/>
      <c r="I126" s="275"/>
      <c r="J126" s="275"/>
    </row>
    <row r="127" spans="1:10">
      <c r="B127" s="275"/>
      <c r="C127" s="275"/>
      <c r="D127" s="275"/>
      <c r="E127" s="275"/>
      <c r="F127" s="275"/>
      <c r="G127" s="275"/>
      <c r="H127" s="275"/>
      <c r="I127" s="275"/>
      <c r="J127" s="275"/>
    </row>
    <row r="128" spans="1:10">
      <c r="B128" s="275"/>
      <c r="C128" s="275"/>
      <c r="D128" s="275"/>
      <c r="E128" s="275"/>
      <c r="F128" s="275"/>
      <c r="G128" s="275"/>
      <c r="H128" s="275"/>
      <c r="I128" s="275"/>
      <c r="J128" s="275"/>
    </row>
    <row r="129" spans="1:13">
      <c r="B129" s="275"/>
      <c r="C129" s="275"/>
      <c r="D129" s="275"/>
      <c r="E129" s="275"/>
      <c r="F129" s="275"/>
      <c r="G129" s="275"/>
      <c r="H129" s="275"/>
      <c r="I129" s="275"/>
      <c r="J129" s="275"/>
    </row>
    <row r="130" spans="1:13">
      <c r="B130" s="275"/>
      <c r="C130" s="275"/>
      <c r="D130" s="275"/>
      <c r="E130" s="275"/>
      <c r="F130" s="275"/>
      <c r="G130" s="275"/>
      <c r="H130" s="275"/>
      <c r="I130" s="275"/>
      <c r="J130" s="275"/>
    </row>
    <row r="132" spans="1:13" ht="15" customHeight="1">
      <c r="A132" s="261">
        <v>7</v>
      </c>
      <c r="B132" s="302" t="s">
        <v>231</v>
      </c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302"/>
    </row>
    <row r="133" spans="1:13" ht="15" customHeight="1">
      <c r="A133" s="261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302"/>
    </row>
    <row r="135" spans="1:13">
      <c r="B135" s="299" t="s">
        <v>232</v>
      </c>
      <c r="C135" s="299"/>
      <c r="D135" s="300" t="s">
        <v>460</v>
      </c>
      <c r="E135" s="300"/>
      <c r="F135" s="300"/>
      <c r="G135" s="300"/>
      <c r="H135" s="300"/>
      <c r="I135" s="300"/>
      <c r="J135" s="300"/>
    </row>
    <row r="136" spans="1:13">
      <c r="B136" s="299"/>
      <c r="C136" s="299"/>
      <c r="D136" s="300"/>
      <c r="E136" s="300"/>
      <c r="F136" s="300"/>
      <c r="G136" s="300"/>
      <c r="H136" s="300"/>
      <c r="I136" s="300"/>
      <c r="J136" s="300"/>
    </row>
    <row r="137" spans="1:13">
      <c r="B137" s="299" t="s">
        <v>233</v>
      </c>
      <c r="C137" s="299"/>
      <c r="D137" s="300" t="s">
        <v>463</v>
      </c>
      <c r="E137" s="300"/>
      <c r="F137" s="300"/>
      <c r="G137" s="300"/>
      <c r="H137" s="300"/>
      <c r="I137" s="300"/>
      <c r="J137" s="300"/>
    </row>
    <row r="138" spans="1:13" ht="31.15" customHeight="1">
      <c r="B138" s="299"/>
      <c r="C138" s="299"/>
      <c r="D138" s="300"/>
      <c r="E138" s="300"/>
      <c r="F138" s="300"/>
      <c r="G138" s="300"/>
      <c r="H138" s="300"/>
      <c r="I138" s="300"/>
      <c r="J138" s="300"/>
    </row>
    <row r="139" spans="1:13">
      <c r="B139" s="299" t="s">
        <v>234</v>
      </c>
      <c r="C139" s="299"/>
      <c r="D139" s="300" t="s">
        <v>461</v>
      </c>
      <c r="E139" s="300"/>
      <c r="F139" s="300"/>
      <c r="G139" s="300"/>
      <c r="H139" s="300"/>
      <c r="I139" s="300"/>
      <c r="J139" s="300"/>
    </row>
    <row r="140" spans="1:13">
      <c r="B140" s="299"/>
      <c r="C140" s="299"/>
      <c r="D140" s="300"/>
      <c r="E140" s="300"/>
      <c r="F140" s="300"/>
      <c r="G140" s="300"/>
      <c r="H140" s="300"/>
      <c r="I140" s="300"/>
      <c r="J140" s="300"/>
    </row>
    <row r="141" spans="1:13">
      <c r="B141" s="299" t="s">
        <v>235</v>
      </c>
      <c r="C141" s="299"/>
      <c r="D141" s="300" t="s">
        <v>462</v>
      </c>
      <c r="E141" s="300"/>
      <c r="F141" s="300"/>
      <c r="G141" s="300"/>
      <c r="H141" s="300"/>
      <c r="I141" s="300"/>
      <c r="J141" s="300"/>
    </row>
    <row r="142" spans="1:13">
      <c r="B142" s="299"/>
      <c r="C142" s="299"/>
      <c r="D142" s="300"/>
      <c r="E142" s="300"/>
      <c r="F142" s="300"/>
      <c r="G142" s="300"/>
      <c r="H142" s="300"/>
      <c r="I142" s="300"/>
      <c r="J142" s="300"/>
    </row>
    <row r="144" spans="1:13" ht="15" customHeight="1">
      <c r="A144" s="261">
        <v>8</v>
      </c>
      <c r="B144" s="301" t="s">
        <v>236</v>
      </c>
      <c r="C144" s="301"/>
      <c r="D144" s="301"/>
      <c r="E144" s="301"/>
      <c r="F144" s="301"/>
      <c r="G144" s="301"/>
      <c r="H144" s="301"/>
      <c r="I144" s="301"/>
      <c r="J144" s="301"/>
      <c r="K144" s="301"/>
      <c r="L144" s="301"/>
      <c r="M144" s="301"/>
    </row>
    <row r="145" spans="1:15" ht="15" customHeight="1">
      <c r="A145" s="261"/>
      <c r="B145" s="301"/>
      <c r="C145" s="301"/>
      <c r="D145" s="301"/>
      <c r="E145" s="301"/>
      <c r="F145" s="301"/>
      <c r="G145" s="301"/>
      <c r="H145" s="301"/>
      <c r="I145" s="301"/>
      <c r="J145" s="301"/>
      <c r="K145" s="301"/>
      <c r="L145" s="301"/>
      <c r="M145" s="301"/>
    </row>
    <row r="146" spans="1:15" ht="15" thickBot="1"/>
    <row r="147" spans="1:15" ht="67.150000000000006" customHeight="1">
      <c r="B147" s="281" t="s">
        <v>24</v>
      </c>
      <c r="C147" s="211" t="s">
        <v>25</v>
      </c>
      <c r="D147" s="276" t="s">
        <v>15</v>
      </c>
      <c r="E147" s="276" t="s">
        <v>378</v>
      </c>
      <c r="F147" s="276" t="s">
        <v>379</v>
      </c>
      <c r="G147" s="276" t="s">
        <v>17</v>
      </c>
      <c r="H147" s="276" t="s">
        <v>380</v>
      </c>
      <c r="I147" s="276" t="s">
        <v>381</v>
      </c>
      <c r="J147" s="276" t="s">
        <v>102</v>
      </c>
      <c r="L147" s="278" t="s">
        <v>103</v>
      </c>
      <c r="M147" s="279"/>
      <c r="N147" s="279"/>
      <c r="O147" s="280"/>
    </row>
    <row r="148" spans="1:15" ht="15" customHeight="1" thickBot="1">
      <c r="B148" s="282"/>
      <c r="C148" s="212" t="s">
        <v>382</v>
      </c>
      <c r="D148" s="277"/>
      <c r="E148" s="277"/>
      <c r="F148" s="277"/>
      <c r="G148" s="277"/>
      <c r="H148" s="277"/>
      <c r="I148" s="277"/>
      <c r="J148" s="277"/>
      <c r="L148" s="47" t="s">
        <v>104</v>
      </c>
      <c r="M148" s="47" t="s">
        <v>105</v>
      </c>
      <c r="N148" s="47" t="s">
        <v>106</v>
      </c>
      <c r="O148" s="47" t="s">
        <v>107</v>
      </c>
    </row>
    <row r="149" spans="1:15" ht="18.75" thickBot="1">
      <c r="B149" s="48" t="s">
        <v>108</v>
      </c>
      <c r="C149" s="49"/>
      <c r="D149" s="50"/>
      <c r="E149" s="21"/>
      <c r="F149" s="21"/>
      <c r="G149" s="51"/>
      <c r="H149" s="51"/>
      <c r="I149" s="51"/>
      <c r="J149" s="48"/>
      <c r="L149" s="52"/>
      <c r="M149" s="52"/>
      <c r="N149" s="52"/>
      <c r="O149" s="52"/>
    </row>
    <row r="150" spans="1:15" ht="18.75" thickBot="1">
      <c r="B150" s="48" t="s">
        <v>109</v>
      </c>
      <c r="C150" s="49"/>
      <c r="D150" s="21"/>
      <c r="E150" s="21"/>
      <c r="F150" s="21"/>
      <c r="G150" s="51"/>
      <c r="H150" s="51"/>
      <c r="I150" s="51"/>
      <c r="J150" s="48"/>
      <c r="L150" s="52"/>
      <c r="M150" s="52"/>
      <c r="N150" s="52"/>
      <c r="O150" s="52"/>
    </row>
    <row r="151" spans="1:15" ht="18.75" thickBot="1">
      <c r="B151" s="48" t="s">
        <v>110</v>
      </c>
      <c r="C151" s="49"/>
      <c r="D151" s="21"/>
      <c r="E151" s="21"/>
      <c r="F151" s="21"/>
      <c r="G151" s="51"/>
      <c r="H151" s="51"/>
      <c r="I151" s="51"/>
      <c r="J151" s="48"/>
      <c r="L151" s="52"/>
      <c r="M151" s="52"/>
      <c r="N151" s="52"/>
      <c r="O151" s="52"/>
    </row>
    <row r="152" spans="1:15" ht="18.75" thickBot="1">
      <c r="B152" s="48" t="s">
        <v>111</v>
      </c>
      <c r="C152" s="49"/>
      <c r="D152" s="21"/>
      <c r="E152" s="21"/>
      <c r="F152" s="21"/>
      <c r="G152" s="21"/>
      <c r="H152" s="51"/>
      <c r="I152" s="51"/>
      <c r="J152" s="48"/>
      <c r="L152" s="52"/>
      <c r="M152" s="52"/>
      <c r="N152" s="52"/>
      <c r="O152" s="52"/>
    </row>
    <row r="153" spans="1:15" ht="18.75" thickBot="1">
      <c r="B153" s="48" t="s">
        <v>112</v>
      </c>
      <c r="C153" s="49"/>
      <c r="D153" s="21"/>
      <c r="E153" s="21"/>
      <c r="F153" s="21"/>
      <c r="G153" s="51"/>
      <c r="H153" s="51"/>
      <c r="I153" s="51"/>
      <c r="J153" s="48"/>
      <c r="L153" s="52"/>
      <c r="M153" s="52"/>
      <c r="N153" s="52"/>
      <c r="O153" s="52"/>
    </row>
    <row r="155" spans="1:15" ht="15" customHeight="1">
      <c r="A155" s="261">
        <v>9</v>
      </c>
      <c r="B155" s="262" t="s">
        <v>132</v>
      </c>
      <c r="C155" s="262"/>
      <c r="D155" s="262"/>
      <c r="E155" s="262"/>
      <c r="F155" s="262"/>
      <c r="G155" s="262"/>
      <c r="H155" s="262"/>
    </row>
    <row r="156" spans="1:15" ht="15" customHeight="1">
      <c r="A156" s="261"/>
      <c r="B156" s="262"/>
      <c r="C156" s="262"/>
      <c r="D156" s="262"/>
      <c r="E156" s="262"/>
      <c r="F156" s="262"/>
      <c r="G156" s="262"/>
      <c r="H156" s="262"/>
    </row>
    <row r="157" spans="1:15" ht="18" customHeight="1">
      <c r="B157" s="270" t="s">
        <v>133</v>
      </c>
      <c r="C157" s="270"/>
      <c r="D157" s="270"/>
      <c r="E157" s="270"/>
      <c r="F157" s="271" t="s">
        <v>134</v>
      </c>
      <c r="G157" s="271"/>
      <c r="H157" s="272" t="s">
        <v>135</v>
      </c>
      <c r="I157" s="272"/>
      <c r="J157" s="272"/>
      <c r="K157" s="272"/>
    </row>
    <row r="158" spans="1:15" ht="21" customHeight="1">
      <c r="B158" s="270"/>
      <c r="C158" s="270"/>
      <c r="D158" s="270"/>
      <c r="E158" s="270"/>
      <c r="F158" s="271"/>
      <c r="G158" s="271"/>
      <c r="H158" s="272"/>
      <c r="I158" s="272"/>
      <c r="J158" s="272"/>
      <c r="K158" s="272"/>
    </row>
    <row r="159" spans="1:15" ht="72">
      <c r="B159" s="53" t="s">
        <v>136</v>
      </c>
      <c r="C159" s="53"/>
      <c r="D159" s="54" t="s">
        <v>137</v>
      </c>
      <c r="E159" s="54" t="s">
        <v>138</v>
      </c>
      <c r="F159" s="55" t="s">
        <v>67</v>
      </c>
      <c r="G159" s="55" t="s">
        <v>68</v>
      </c>
      <c r="H159" s="56" t="s">
        <v>139</v>
      </c>
      <c r="I159" s="56" t="s">
        <v>140</v>
      </c>
      <c r="J159" s="56" t="s">
        <v>141</v>
      </c>
      <c r="K159" s="56" t="s">
        <v>142</v>
      </c>
    </row>
    <row r="160" spans="1:15" ht="18">
      <c r="B160" s="57" t="s">
        <v>70</v>
      </c>
      <c r="C160" s="58"/>
      <c r="D160" s="59"/>
      <c r="E160" s="60">
        <f t="shared" ref="E160:E180" si="1">IF(D160&gt;0,1,0)</f>
        <v>0</v>
      </c>
      <c r="F160" s="61">
        <v>2</v>
      </c>
      <c r="G160" s="61">
        <v>2</v>
      </c>
      <c r="H160" s="62"/>
      <c r="I160" s="62"/>
      <c r="J160" s="62"/>
      <c r="K160" s="62"/>
    </row>
    <row r="161" spans="2:11" ht="18">
      <c r="B161" s="57" t="s">
        <v>72</v>
      </c>
      <c r="C161" s="63"/>
      <c r="D161" s="59"/>
      <c r="E161" s="60">
        <f t="shared" si="1"/>
        <v>0</v>
      </c>
      <c r="F161" s="61">
        <v>4</v>
      </c>
      <c r="G161" s="61">
        <v>5</v>
      </c>
      <c r="H161" s="62"/>
      <c r="I161" s="62"/>
      <c r="J161" s="62"/>
      <c r="K161" s="62"/>
    </row>
    <row r="162" spans="2:11" ht="18">
      <c r="B162" s="57" t="s">
        <v>77</v>
      </c>
      <c r="C162" s="58"/>
      <c r="D162" s="59"/>
      <c r="E162" s="60">
        <f t="shared" si="1"/>
        <v>0</v>
      </c>
      <c r="F162" s="61">
        <v>2</v>
      </c>
      <c r="G162" s="61">
        <v>3</v>
      </c>
      <c r="H162" s="62"/>
      <c r="I162" s="62"/>
      <c r="J162" s="62"/>
      <c r="K162" s="62"/>
    </row>
    <row r="163" spans="2:11" ht="18">
      <c r="B163" s="57" t="s">
        <v>79</v>
      </c>
      <c r="C163" s="63"/>
      <c r="D163" s="59"/>
      <c r="E163" s="60">
        <f t="shared" si="1"/>
        <v>0</v>
      </c>
      <c r="F163" s="61">
        <v>1</v>
      </c>
      <c r="G163" s="61">
        <v>1</v>
      </c>
      <c r="H163" s="62"/>
      <c r="I163" s="62"/>
      <c r="J163" s="62"/>
      <c r="K163" s="62"/>
    </row>
    <row r="164" spans="2:11" ht="18">
      <c r="B164" s="57" t="s">
        <v>80</v>
      </c>
      <c r="C164" s="58"/>
      <c r="D164" s="59"/>
      <c r="E164" s="60">
        <f t="shared" si="1"/>
        <v>0</v>
      </c>
      <c r="F164" s="61">
        <v>2</v>
      </c>
      <c r="G164" s="61">
        <v>2</v>
      </c>
      <c r="H164" s="62"/>
      <c r="I164" s="62"/>
      <c r="J164" s="62"/>
      <c r="K164" s="62"/>
    </row>
    <row r="165" spans="2:11" ht="18">
      <c r="B165" s="57" t="s">
        <v>81</v>
      </c>
      <c r="C165" s="63"/>
      <c r="D165" s="59"/>
      <c r="E165" s="60">
        <f t="shared" si="1"/>
        <v>0</v>
      </c>
      <c r="F165" s="61">
        <v>2</v>
      </c>
      <c r="G165" s="61">
        <v>2</v>
      </c>
      <c r="H165" s="62"/>
      <c r="I165" s="62"/>
      <c r="J165" s="62"/>
      <c r="K165" s="62"/>
    </row>
    <row r="166" spans="2:11" ht="18">
      <c r="B166" s="57" t="s">
        <v>82</v>
      </c>
      <c r="C166" s="58"/>
      <c r="D166" s="59"/>
      <c r="E166" s="60">
        <f t="shared" si="1"/>
        <v>0</v>
      </c>
      <c r="F166" s="61">
        <v>2</v>
      </c>
      <c r="G166" s="61">
        <v>2</v>
      </c>
      <c r="H166" s="62"/>
      <c r="I166" s="62"/>
      <c r="J166" s="62"/>
      <c r="K166" s="62"/>
    </row>
    <row r="167" spans="2:11" ht="18">
      <c r="B167" s="57" t="s">
        <v>143</v>
      </c>
      <c r="C167" s="63"/>
      <c r="D167" s="59"/>
      <c r="E167" s="60">
        <f t="shared" si="1"/>
        <v>0</v>
      </c>
      <c r="F167" s="61">
        <v>1</v>
      </c>
      <c r="G167" s="61">
        <v>1</v>
      </c>
      <c r="H167" s="62"/>
      <c r="I167" s="62"/>
      <c r="J167" s="62"/>
      <c r="K167" s="62"/>
    </row>
    <row r="168" spans="2:11" ht="18">
      <c r="B168" s="57" t="s">
        <v>84</v>
      </c>
      <c r="C168" s="58"/>
      <c r="D168" s="59"/>
      <c r="E168" s="60">
        <f t="shared" si="1"/>
        <v>0</v>
      </c>
      <c r="F168" s="61">
        <v>2</v>
      </c>
      <c r="G168" s="61">
        <v>2</v>
      </c>
      <c r="H168" s="62"/>
      <c r="I168" s="62"/>
      <c r="J168" s="62"/>
      <c r="K168" s="62"/>
    </row>
    <row r="169" spans="2:11" ht="18">
      <c r="B169" s="57" t="s">
        <v>85</v>
      </c>
      <c r="C169" s="63"/>
      <c r="D169" s="59"/>
      <c r="E169" s="60">
        <f t="shared" si="1"/>
        <v>0</v>
      </c>
      <c r="F169" s="61">
        <v>2</v>
      </c>
      <c r="G169" s="61">
        <v>2</v>
      </c>
      <c r="H169" s="62"/>
      <c r="I169" s="62"/>
      <c r="J169" s="62"/>
      <c r="K169" s="62"/>
    </row>
    <row r="170" spans="2:11" ht="18">
      <c r="B170" s="57" t="s">
        <v>86</v>
      </c>
      <c r="C170" s="58"/>
      <c r="D170" s="59"/>
      <c r="E170" s="60">
        <f t="shared" si="1"/>
        <v>0</v>
      </c>
      <c r="F170" s="61">
        <v>2</v>
      </c>
      <c r="G170" s="61">
        <v>3</v>
      </c>
      <c r="H170" s="62"/>
      <c r="I170" s="62"/>
      <c r="J170" s="62"/>
      <c r="K170" s="62"/>
    </row>
    <row r="171" spans="2:11" ht="18">
      <c r="B171" s="57" t="s">
        <v>87</v>
      </c>
      <c r="C171" s="63"/>
      <c r="D171" s="59"/>
      <c r="E171" s="60">
        <f t="shared" si="1"/>
        <v>0</v>
      </c>
      <c r="F171" s="61">
        <v>2</v>
      </c>
      <c r="G171" s="61">
        <v>2</v>
      </c>
      <c r="H171" s="62"/>
      <c r="I171" s="62"/>
      <c r="J171" s="62"/>
      <c r="K171" s="62"/>
    </row>
    <row r="172" spans="2:11" ht="18">
      <c r="B172" s="57" t="s">
        <v>88</v>
      </c>
      <c r="C172" s="58"/>
      <c r="D172" s="59"/>
      <c r="E172" s="60">
        <f t="shared" si="1"/>
        <v>0</v>
      </c>
      <c r="F172" s="61">
        <v>1</v>
      </c>
      <c r="G172" s="61">
        <v>1</v>
      </c>
      <c r="H172" s="62"/>
      <c r="I172" s="62"/>
      <c r="J172" s="62"/>
      <c r="K172" s="62"/>
    </row>
    <row r="173" spans="2:11" ht="18">
      <c r="B173" s="57" t="s">
        <v>89</v>
      </c>
      <c r="C173" s="58"/>
      <c r="D173" s="59"/>
      <c r="E173" s="60">
        <f t="shared" si="1"/>
        <v>0</v>
      </c>
      <c r="F173" s="61">
        <v>2</v>
      </c>
      <c r="G173" s="61">
        <v>3</v>
      </c>
      <c r="H173" s="62"/>
      <c r="I173" s="62"/>
      <c r="J173" s="62"/>
      <c r="K173" s="62"/>
    </row>
    <row r="174" spans="2:11" ht="18">
      <c r="B174" s="57" t="s">
        <v>90</v>
      </c>
      <c r="C174" s="58"/>
      <c r="D174" s="59"/>
      <c r="E174" s="60">
        <f t="shared" si="1"/>
        <v>0</v>
      </c>
      <c r="F174" s="61">
        <v>2</v>
      </c>
      <c r="G174" s="61">
        <v>2</v>
      </c>
      <c r="H174" s="62"/>
      <c r="I174" s="62"/>
      <c r="J174" s="62"/>
      <c r="K174" s="62"/>
    </row>
    <row r="175" spans="2:11" ht="18">
      <c r="B175" s="57" t="s">
        <v>91</v>
      </c>
      <c r="C175" s="58"/>
      <c r="D175" s="59"/>
      <c r="E175" s="60">
        <f t="shared" si="1"/>
        <v>0</v>
      </c>
      <c r="F175" s="61">
        <v>2</v>
      </c>
      <c r="G175" s="61">
        <v>3</v>
      </c>
      <c r="H175" s="62"/>
      <c r="I175" s="62"/>
      <c r="J175" s="62"/>
      <c r="K175" s="62"/>
    </row>
    <row r="176" spans="2:11" ht="18">
      <c r="B176" s="57" t="s">
        <v>97</v>
      </c>
      <c r="C176" s="58"/>
      <c r="D176" s="59"/>
      <c r="E176" s="60">
        <f t="shared" si="1"/>
        <v>0</v>
      </c>
      <c r="F176" s="61">
        <v>1</v>
      </c>
      <c r="G176" s="61">
        <v>1</v>
      </c>
      <c r="H176" s="62"/>
      <c r="I176" s="62"/>
      <c r="J176" s="62"/>
      <c r="K176" s="62"/>
    </row>
    <row r="177" spans="1:11" ht="18">
      <c r="B177" s="57" t="s">
        <v>92</v>
      </c>
      <c r="C177" s="58"/>
      <c r="D177" s="59"/>
      <c r="E177" s="60">
        <f t="shared" si="1"/>
        <v>0</v>
      </c>
      <c r="F177" s="61">
        <v>2</v>
      </c>
      <c r="G177" s="61">
        <v>2</v>
      </c>
      <c r="H177" s="62"/>
      <c r="I177" s="62"/>
      <c r="J177" s="62"/>
      <c r="K177" s="62"/>
    </row>
    <row r="178" spans="1:11" ht="18">
      <c r="B178" s="57" t="s">
        <v>93</v>
      </c>
      <c r="C178" s="58"/>
      <c r="D178" s="59"/>
      <c r="E178" s="60">
        <f t="shared" si="1"/>
        <v>0</v>
      </c>
      <c r="F178" s="61">
        <v>1</v>
      </c>
      <c r="G178" s="61">
        <v>1</v>
      </c>
      <c r="H178" s="62"/>
      <c r="I178" s="62"/>
      <c r="J178" s="62"/>
      <c r="K178" s="62"/>
    </row>
    <row r="179" spans="1:11" ht="18">
      <c r="B179" s="57" t="s">
        <v>94</v>
      </c>
      <c r="C179" s="63"/>
      <c r="D179" s="59"/>
      <c r="E179" s="60">
        <f t="shared" si="1"/>
        <v>0</v>
      </c>
      <c r="F179" s="61">
        <v>0</v>
      </c>
      <c r="G179" s="61">
        <v>0</v>
      </c>
      <c r="H179" s="62"/>
      <c r="I179" s="62"/>
      <c r="J179" s="62"/>
      <c r="K179" s="62"/>
    </row>
    <row r="180" spans="1:11" ht="18">
      <c r="B180" s="57" t="s">
        <v>96</v>
      </c>
      <c r="C180" s="58"/>
      <c r="D180" s="59"/>
      <c r="E180" s="60">
        <f t="shared" si="1"/>
        <v>0</v>
      </c>
      <c r="F180" s="61">
        <v>2</v>
      </c>
      <c r="G180" s="61">
        <v>3</v>
      </c>
      <c r="H180" s="62"/>
      <c r="I180" s="62"/>
      <c r="J180" s="62"/>
      <c r="K180" s="62"/>
    </row>
    <row r="181" spans="1:11" ht="18">
      <c r="B181" s="64"/>
      <c r="C181" s="64"/>
      <c r="D181" s="65">
        <f>SUM(D160:D180)</f>
        <v>0</v>
      </c>
      <c r="E181" s="65">
        <f>SUM(E160:E180)</f>
        <v>0</v>
      </c>
      <c r="F181" s="66"/>
      <c r="G181" s="66"/>
      <c r="H181" s="64"/>
      <c r="I181" s="64"/>
      <c r="J181" s="64"/>
      <c r="K181" s="64"/>
    </row>
    <row r="186" spans="1:11">
      <c r="A186" s="261">
        <v>10</v>
      </c>
      <c r="B186" s="262" t="s">
        <v>144</v>
      </c>
      <c r="C186" s="262"/>
      <c r="D186" s="262"/>
      <c r="E186" s="262"/>
      <c r="F186" s="262"/>
      <c r="G186" s="262"/>
      <c r="H186" s="262"/>
    </row>
    <row r="187" spans="1:11">
      <c r="A187" s="261"/>
      <c r="B187" s="262"/>
      <c r="C187" s="262"/>
      <c r="D187" s="262"/>
      <c r="E187" s="262"/>
      <c r="F187" s="262"/>
      <c r="G187" s="262"/>
      <c r="H187" s="262"/>
    </row>
    <row r="188" spans="1:11" ht="18">
      <c r="C188" s="273" t="s">
        <v>145</v>
      </c>
      <c r="D188" s="274"/>
      <c r="E188" s="53" t="s">
        <v>146</v>
      </c>
    </row>
    <row r="189" spans="1:11" ht="18">
      <c r="B189" s="67">
        <v>1</v>
      </c>
      <c r="C189" s="259"/>
      <c r="D189" s="260"/>
      <c r="E189" s="68"/>
    </row>
    <row r="190" spans="1:11" ht="18">
      <c r="B190" s="67">
        <v>2</v>
      </c>
      <c r="C190" s="259"/>
      <c r="D190" s="260"/>
      <c r="E190" s="68"/>
    </row>
    <row r="191" spans="1:11" ht="18">
      <c r="B191" s="67">
        <v>3</v>
      </c>
      <c r="C191" s="259"/>
      <c r="D191" s="260"/>
      <c r="E191" s="68"/>
    </row>
    <row r="192" spans="1:11" ht="18">
      <c r="B192" s="67">
        <v>4</v>
      </c>
      <c r="C192" s="259"/>
      <c r="D192" s="260"/>
      <c r="E192" s="68"/>
    </row>
    <row r="193" spans="2:5" ht="18">
      <c r="B193" s="67">
        <v>5</v>
      </c>
      <c r="C193" s="259"/>
      <c r="D193" s="260"/>
      <c r="E193" s="68"/>
    </row>
    <row r="194" spans="2:5" ht="18">
      <c r="B194" s="67">
        <v>6</v>
      </c>
      <c r="C194" s="259"/>
      <c r="D194" s="260"/>
      <c r="E194" s="68"/>
    </row>
    <row r="195" spans="2:5" ht="18">
      <c r="B195" s="67">
        <v>7</v>
      </c>
      <c r="C195" s="259"/>
      <c r="D195" s="260"/>
      <c r="E195" s="68"/>
    </row>
    <row r="196" spans="2:5" ht="18">
      <c r="B196" s="67">
        <v>8</v>
      </c>
      <c r="C196" s="259"/>
      <c r="D196" s="260"/>
      <c r="E196" s="68"/>
    </row>
    <row r="197" spans="2:5" ht="18">
      <c r="B197" s="67">
        <v>9</v>
      </c>
      <c r="C197" s="259"/>
      <c r="D197" s="260"/>
      <c r="E197" s="68"/>
    </row>
    <row r="198" spans="2:5" ht="18">
      <c r="B198" s="67">
        <v>10</v>
      </c>
      <c r="C198" s="259"/>
      <c r="D198" s="260"/>
      <c r="E198" s="68"/>
    </row>
    <row r="199" spans="2:5" ht="18">
      <c r="B199" s="67">
        <v>11</v>
      </c>
      <c r="C199" s="259"/>
      <c r="D199" s="260"/>
      <c r="E199" s="68"/>
    </row>
    <row r="200" spans="2:5" ht="18">
      <c r="B200" s="67">
        <v>12</v>
      </c>
      <c r="C200" s="259"/>
      <c r="D200" s="260"/>
      <c r="E200" s="68"/>
    </row>
    <row r="201" spans="2:5" ht="18">
      <c r="B201" s="67">
        <v>13</v>
      </c>
      <c r="C201" s="259"/>
      <c r="D201" s="260"/>
      <c r="E201" s="68"/>
    </row>
    <row r="202" spans="2:5" ht="18">
      <c r="B202" s="67">
        <v>14</v>
      </c>
      <c r="C202" s="259"/>
      <c r="D202" s="260"/>
      <c r="E202" s="68"/>
    </row>
    <row r="203" spans="2:5" ht="18">
      <c r="B203" s="67">
        <v>15</v>
      </c>
      <c r="C203" s="259"/>
      <c r="D203" s="260"/>
      <c r="E203" s="68"/>
    </row>
    <row r="204" spans="2:5" ht="18">
      <c r="B204" s="67">
        <v>16</v>
      </c>
      <c r="C204" s="259"/>
      <c r="D204" s="260"/>
      <c r="E204" s="68"/>
    </row>
    <row r="205" spans="2:5" ht="18">
      <c r="B205" s="67">
        <v>17</v>
      </c>
      <c r="C205" s="259"/>
      <c r="D205" s="260"/>
      <c r="E205" s="68"/>
    </row>
    <row r="206" spans="2:5" ht="18">
      <c r="B206" s="67">
        <v>18</v>
      </c>
      <c r="C206" s="259"/>
      <c r="D206" s="260"/>
      <c r="E206" s="68"/>
    </row>
    <row r="207" spans="2:5" ht="18">
      <c r="B207" s="67">
        <v>19</v>
      </c>
      <c r="C207" s="259"/>
      <c r="D207" s="260"/>
      <c r="E207" s="68"/>
    </row>
    <row r="209" spans="1:8">
      <c r="A209" s="331">
        <v>11</v>
      </c>
      <c r="B209" s="332" t="s">
        <v>147</v>
      </c>
      <c r="C209" s="332"/>
      <c r="D209" s="332"/>
      <c r="E209" s="332"/>
      <c r="F209" s="332"/>
      <c r="G209" s="332"/>
      <c r="H209" s="332"/>
    </row>
    <row r="210" spans="1:8">
      <c r="A210" s="331"/>
      <c r="B210" s="332"/>
      <c r="C210" s="332"/>
      <c r="D210" s="332"/>
      <c r="E210" s="332"/>
      <c r="F210" s="332"/>
      <c r="G210" s="332"/>
      <c r="H210" s="332"/>
    </row>
    <row r="211" spans="1:8">
      <c r="A211" s="333" t="s">
        <v>128</v>
      </c>
      <c r="B211" s="333"/>
      <c r="C211" s="333"/>
      <c r="D211" s="333"/>
      <c r="E211" s="333"/>
      <c r="F211" s="120"/>
      <c r="G211" s="120"/>
      <c r="H211" s="120"/>
    </row>
    <row r="212" spans="1:8">
      <c r="A212" s="333"/>
      <c r="B212" s="333"/>
      <c r="C212" s="333"/>
      <c r="D212" s="333"/>
      <c r="E212" s="333"/>
      <c r="F212" s="120"/>
      <c r="G212" s="120"/>
      <c r="H212" s="120"/>
    </row>
    <row r="213" spans="1:8">
      <c r="A213" s="333"/>
      <c r="B213" s="333"/>
      <c r="C213" s="333"/>
      <c r="D213" s="333"/>
      <c r="E213" s="333"/>
      <c r="F213" s="120"/>
      <c r="G213" s="120"/>
      <c r="H213" s="120"/>
    </row>
    <row r="214" spans="1:8">
      <c r="A214" s="333"/>
      <c r="B214" s="333"/>
      <c r="C214" s="333"/>
      <c r="D214" s="333"/>
      <c r="E214" s="333"/>
      <c r="F214" s="120"/>
      <c r="G214" s="120"/>
      <c r="H214" s="120"/>
    </row>
    <row r="215" spans="1:8">
      <c r="A215" s="333"/>
      <c r="B215" s="333"/>
      <c r="C215" s="333"/>
      <c r="D215" s="333"/>
      <c r="E215" s="333"/>
      <c r="F215" s="120"/>
      <c r="G215" s="120"/>
      <c r="H215" s="120"/>
    </row>
    <row r="216" spans="1:8">
      <c r="A216" s="333"/>
      <c r="B216" s="333"/>
      <c r="C216" s="333"/>
      <c r="D216" s="333"/>
      <c r="E216" s="333"/>
      <c r="F216" s="120"/>
      <c r="G216" s="120"/>
      <c r="H216" s="120"/>
    </row>
    <row r="217" spans="1:8">
      <c r="A217" s="333"/>
      <c r="B217" s="333"/>
      <c r="C217" s="333"/>
      <c r="D217" s="333"/>
      <c r="E217" s="333"/>
      <c r="F217" s="120"/>
      <c r="G217" s="120"/>
      <c r="H217" s="120"/>
    </row>
    <row r="218" spans="1:8">
      <c r="A218" s="333"/>
      <c r="B218" s="333"/>
      <c r="C218" s="333"/>
      <c r="D218" s="333"/>
      <c r="E218" s="333"/>
      <c r="F218" s="120"/>
      <c r="G218" s="120"/>
      <c r="H218" s="120"/>
    </row>
    <row r="219" spans="1:8">
      <c r="A219" s="333"/>
      <c r="B219" s="333"/>
      <c r="C219" s="333"/>
      <c r="D219" s="333"/>
      <c r="E219" s="333"/>
      <c r="F219" s="120"/>
      <c r="G219" s="120"/>
      <c r="H219" s="120"/>
    </row>
    <row r="220" spans="1:8">
      <c r="A220" s="333"/>
      <c r="B220" s="333"/>
      <c r="C220" s="333"/>
      <c r="D220" s="333"/>
      <c r="E220" s="333"/>
      <c r="F220" s="120"/>
      <c r="G220" s="120"/>
      <c r="H220" s="120"/>
    </row>
    <row r="221" spans="1:8">
      <c r="A221" s="333"/>
      <c r="B221" s="333"/>
      <c r="C221" s="333"/>
      <c r="D221" s="333"/>
      <c r="E221" s="333"/>
      <c r="F221" s="120"/>
      <c r="G221" s="120"/>
      <c r="H221" s="120"/>
    </row>
    <row r="222" spans="1:8">
      <c r="A222" s="333"/>
      <c r="B222" s="333"/>
      <c r="C222" s="333"/>
      <c r="D222" s="333"/>
      <c r="E222" s="333"/>
      <c r="F222" s="120"/>
      <c r="G222" s="120"/>
      <c r="H222" s="120"/>
    </row>
    <row r="223" spans="1:8">
      <c r="A223" s="333"/>
      <c r="B223" s="333"/>
      <c r="C223" s="333"/>
      <c r="D223" s="333"/>
      <c r="E223" s="333"/>
      <c r="F223" s="120"/>
      <c r="G223" s="120"/>
      <c r="H223" s="120"/>
    </row>
    <row r="224" spans="1:8">
      <c r="A224" s="333"/>
      <c r="B224" s="333"/>
      <c r="C224" s="333"/>
      <c r="D224" s="333"/>
      <c r="E224" s="333"/>
      <c r="F224" s="120"/>
      <c r="G224" s="120"/>
      <c r="H224" s="120"/>
    </row>
    <row r="225" spans="1:16">
      <c r="A225" s="333"/>
      <c r="B225" s="333"/>
      <c r="C225" s="333"/>
      <c r="D225" s="333"/>
      <c r="E225" s="333"/>
      <c r="F225" s="120"/>
      <c r="G225" s="120"/>
      <c r="H225" s="120"/>
    </row>
    <row r="226" spans="1:16">
      <c r="A226" s="333"/>
      <c r="B226" s="333"/>
      <c r="C226" s="333"/>
      <c r="D226" s="333"/>
      <c r="E226" s="333"/>
      <c r="F226" s="120"/>
      <c r="G226" s="120"/>
      <c r="H226" s="120"/>
    </row>
    <row r="227" spans="1:16">
      <c r="A227" s="333"/>
      <c r="B227" s="333"/>
      <c r="C227" s="333"/>
      <c r="D227" s="333"/>
      <c r="E227" s="333"/>
      <c r="F227" s="120"/>
      <c r="G227" s="120"/>
      <c r="H227" s="120"/>
    </row>
    <row r="228" spans="1:16">
      <c r="A228" s="333"/>
      <c r="B228" s="333"/>
      <c r="C228" s="333"/>
      <c r="D228" s="333"/>
      <c r="E228" s="333"/>
      <c r="F228" s="120"/>
      <c r="G228" s="120"/>
      <c r="H228" s="120"/>
    </row>
    <row r="229" spans="1:16">
      <c r="A229" s="333"/>
      <c r="B229" s="333"/>
      <c r="C229" s="333"/>
      <c r="D229" s="333"/>
      <c r="E229" s="333"/>
      <c r="F229" s="120"/>
      <c r="G229" s="120"/>
      <c r="H229" s="120"/>
    </row>
    <row r="230" spans="1:16">
      <c r="A230" s="333"/>
      <c r="B230" s="333"/>
      <c r="C230" s="333"/>
      <c r="D230" s="333"/>
      <c r="E230" s="333"/>
      <c r="F230" s="120"/>
      <c r="G230" s="120"/>
      <c r="H230" s="120"/>
    </row>
    <row r="234" spans="1:16" ht="14.25" customHeight="1">
      <c r="A234" s="261">
        <v>12</v>
      </c>
      <c r="B234" s="284" t="s">
        <v>384</v>
      </c>
      <c r="C234" s="284"/>
      <c r="D234" s="284"/>
      <c r="E234" s="284"/>
      <c r="F234" s="284"/>
      <c r="G234" s="284"/>
      <c r="H234" s="284"/>
      <c r="I234" s="284"/>
      <c r="J234" s="284"/>
      <c r="K234" s="284"/>
    </row>
    <row r="235" spans="1:16" ht="14.25" customHeight="1">
      <c r="A235" s="261"/>
      <c r="B235" s="284"/>
      <c r="C235" s="284"/>
      <c r="D235" s="284"/>
      <c r="E235" s="284"/>
      <c r="F235" s="284"/>
      <c r="G235" s="284"/>
      <c r="H235" s="284"/>
      <c r="I235" s="284"/>
      <c r="J235" s="284"/>
      <c r="K235" s="284"/>
    </row>
    <row r="236" spans="1:16" ht="15" thickBot="1"/>
    <row r="237" spans="1:16" ht="15" thickBot="1">
      <c r="B237" s="334" t="s">
        <v>246</v>
      </c>
      <c r="C237" s="335"/>
      <c r="D237" s="336"/>
      <c r="E237" s="340" t="s">
        <v>24</v>
      </c>
      <c r="F237" s="340"/>
      <c r="G237" s="340"/>
      <c r="H237" s="340" t="s">
        <v>137</v>
      </c>
      <c r="I237" s="340"/>
      <c r="J237" s="340"/>
      <c r="K237" s="318" t="s">
        <v>465</v>
      </c>
      <c r="L237" s="319"/>
      <c r="M237" s="319"/>
      <c r="N237" s="319"/>
      <c r="O237" s="322" t="s">
        <v>247</v>
      </c>
      <c r="P237" s="323"/>
    </row>
    <row r="238" spans="1:16" ht="16.149999999999999" customHeight="1" thickBot="1">
      <c r="B238" s="337"/>
      <c r="C238" s="338"/>
      <c r="D238" s="339"/>
      <c r="E238" s="340"/>
      <c r="F238" s="340"/>
      <c r="G238" s="340"/>
      <c r="H238" s="340"/>
      <c r="I238" s="340"/>
      <c r="J238" s="340"/>
      <c r="K238" s="320"/>
      <c r="L238" s="320"/>
      <c r="M238" s="320"/>
      <c r="N238" s="320"/>
      <c r="O238" s="324"/>
      <c r="P238" s="324"/>
    </row>
    <row r="239" spans="1:16" ht="16.149999999999999" customHeight="1" thickBot="1">
      <c r="B239" s="326" t="s">
        <v>248</v>
      </c>
      <c r="C239" s="326"/>
      <c r="D239" s="326"/>
      <c r="E239" s="327" t="s">
        <v>449</v>
      </c>
      <c r="F239" s="327"/>
      <c r="G239" s="327"/>
      <c r="H239" s="327">
        <v>8</v>
      </c>
      <c r="I239" s="327"/>
      <c r="J239" s="327"/>
      <c r="K239" s="320"/>
      <c r="L239" s="320"/>
      <c r="M239" s="320"/>
      <c r="N239" s="320"/>
      <c r="O239" s="324"/>
      <c r="P239" s="324"/>
    </row>
    <row r="240" spans="1:16" ht="16.149999999999999" customHeight="1" thickBot="1">
      <c r="B240" s="326"/>
      <c r="C240" s="326"/>
      <c r="D240" s="326"/>
      <c r="E240" s="327"/>
      <c r="F240" s="327"/>
      <c r="G240" s="327"/>
      <c r="H240" s="327"/>
      <c r="I240" s="327"/>
      <c r="J240" s="327"/>
      <c r="K240" s="320"/>
      <c r="L240" s="320"/>
      <c r="M240" s="320"/>
      <c r="N240" s="320"/>
      <c r="O240" s="324"/>
      <c r="P240" s="324"/>
    </row>
    <row r="241" spans="1:16" ht="16.149999999999999" customHeight="1" thickBot="1">
      <c r="B241" s="326"/>
      <c r="C241" s="326"/>
      <c r="D241" s="326"/>
      <c r="E241" s="327"/>
      <c r="F241" s="327"/>
      <c r="G241" s="327"/>
      <c r="H241" s="327"/>
      <c r="I241" s="327"/>
      <c r="J241" s="327"/>
      <c r="K241" s="320"/>
      <c r="L241" s="320"/>
      <c r="M241" s="320"/>
      <c r="N241" s="320"/>
      <c r="O241" s="324"/>
      <c r="P241" s="324"/>
    </row>
    <row r="242" spans="1:16" ht="16.149999999999999" customHeight="1" thickBot="1">
      <c r="B242" s="326"/>
      <c r="C242" s="326"/>
      <c r="D242" s="326"/>
      <c r="E242" s="327"/>
      <c r="F242" s="327"/>
      <c r="G242" s="327"/>
      <c r="H242" s="327"/>
      <c r="I242" s="327"/>
      <c r="J242" s="327"/>
      <c r="K242" s="320"/>
      <c r="L242" s="320"/>
      <c r="M242" s="320"/>
      <c r="N242" s="320"/>
      <c r="O242" s="324"/>
      <c r="P242" s="324"/>
    </row>
    <row r="243" spans="1:16" ht="16.149999999999999" customHeight="1" thickBot="1">
      <c r="B243" s="326" t="s">
        <v>249</v>
      </c>
      <c r="C243" s="326"/>
      <c r="D243" s="326"/>
      <c r="E243" s="327" t="s">
        <v>429</v>
      </c>
      <c r="F243" s="327"/>
      <c r="G243" s="327"/>
      <c r="H243" s="327">
        <v>1</v>
      </c>
      <c r="I243" s="327"/>
      <c r="J243" s="327"/>
      <c r="K243" s="320"/>
      <c r="L243" s="320"/>
      <c r="M243" s="320"/>
      <c r="N243" s="320"/>
      <c r="O243" s="324"/>
      <c r="P243" s="324"/>
    </row>
    <row r="244" spans="1:16" ht="16.149999999999999" customHeight="1" thickBot="1">
      <c r="B244" s="326"/>
      <c r="C244" s="326"/>
      <c r="D244" s="326"/>
      <c r="E244" s="327"/>
      <c r="F244" s="327"/>
      <c r="G244" s="327"/>
      <c r="H244" s="327"/>
      <c r="I244" s="327"/>
      <c r="J244" s="327"/>
      <c r="K244" s="320"/>
      <c r="L244" s="320"/>
      <c r="M244" s="320"/>
      <c r="N244" s="320"/>
      <c r="O244" s="324"/>
      <c r="P244" s="324"/>
    </row>
    <row r="245" spans="1:16" ht="16.149999999999999" customHeight="1" thickBot="1">
      <c r="B245" s="326"/>
      <c r="C245" s="326"/>
      <c r="D245" s="326"/>
      <c r="E245" s="327"/>
      <c r="F245" s="327"/>
      <c r="G245" s="327"/>
      <c r="H245" s="327"/>
      <c r="I245" s="327"/>
      <c r="J245" s="327"/>
      <c r="K245" s="320"/>
      <c r="L245" s="320"/>
      <c r="M245" s="320"/>
      <c r="N245" s="320"/>
      <c r="O245" s="324"/>
      <c r="P245" s="324"/>
    </row>
    <row r="246" spans="1:16" ht="16.149999999999999" customHeight="1" thickBot="1">
      <c r="B246" s="326"/>
      <c r="C246" s="326"/>
      <c r="D246" s="326"/>
      <c r="E246" s="327"/>
      <c r="F246" s="327"/>
      <c r="G246" s="327"/>
      <c r="H246" s="327"/>
      <c r="I246" s="327"/>
      <c r="J246" s="327"/>
      <c r="K246" s="320"/>
      <c r="L246" s="320"/>
      <c r="M246" s="320"/>
      <c r="N246" s="320"/>
      <c r="O246" s="324"/>
      <c r="P246" s="324"/>
    </row>
    <row r="247" spans="1:16" ht="16.149999999999999" customHeight="1" thickBot="1">
      <c r="B247" s="326" t="s">
        <v>250</v>
      </c>
      <c r="C247" s="326"/>
      <c r="D247" s="326"/>
      <c r="E247" s="327" t="s">
        <v>464</v>
      </c>
      <c r="F247" s="327"/>
      <c r="G247" s="327"/>
      <c r="H247" s="327">
        <v>2</v>
      </c>
      <c r="I247" s="327"/>
      <c r="J247" s="327"/>
      <c r="K247" s="320"/>
      <c r="L247" s="320"/>
      <c r="M247" s="320"/>
      <c r="N247" s="320"/>
      <c r="O247" s="324"/>
      <c r="P247" s="324"/>
    </row>
    <row r="248" spans="1:16" ht="16.149999999999999" customHeight="1" thickBot="1">
      <c r="B248" s="326"/>
      <c r="C248" s="326"/>
      <c r="D248" s="326"/>
      <c r="E248" s="327"/>
      <c r="F248" s="327"/>
      <c r="G248" s="327"/>
      <c r="H248" s="327"/>
      <c r="I248" s="327"/>
      <c r="J248" s="327"/>
      <c r="K248" s="320"/>
      <c r="L248" s="320"/>
      <c r="M248" s="320"/>
      <c r="N248" s="320"/>
      <c r="O248" s="324"/>
      <c r="P248" s="324"/>
    </row>
    <row r="249" spans="1:16" ht="16.149999999999999" customHeight="1" thickBot="1">
      <c r="B249" s="326"/>
      <c r="C249" s="326"/>
      <c r="D249" s="326"/>
      <c r="E249" s="327"/>
      <c r="F249" s="327"/>
      <c r="G249" s="327"/>
      <c r="H249" s="327"/>
      <c r="I249" s="327"/>
      <c r="J249" s="327"/>
      <c r="K249" s="320"/>
      <c r="L249" s="320"/>
      <c r="M249" s="320"/>
      <c r="N249" s="320"/>
      <c r="O249" s="324"/>
      <c r="P249" s="324"/>
    </row>
    <row r="250" spans="1:16" ht="16.149999999999999" customHeight="1" thickBot="1">
      <c r="B250" s="326"/>
      <c r="C250" s="326"/>
      <c r="D250" s="326"/>
      <c r="E250" s="327"/>
      <c r="F250" s="327"/>
      <c r="G250" s="327"/>
      <c r="H250" s="327"/>
      <c r="I250" s="327"/>
      <c r="J250" s="327"/>
      <c r="K250" s="321"/>
      <c r="L250" s="321"/>
      <c r="M250" s="321"/>
      <c r="N250" s="321"/>
      <c r="O250" s="325"/>
      <c r="P250" s="325"/>
    </row>
    <row r="251" spans="1:16" ht="16.149999999999999" customHeight="1" thickBot="1">
      <c r="B251" s="341" t="s">
        <v>251</v>
      </c>
      <c r="C251" s="341"/>
      <c r="D251" s="341"/>
      <c r="E251" s="327">
        <v>0.76500000000000001</v>
      </c>
      <c r="F251" s="327"/>
      <c r="G251" s="327"/>
      <c r="H251" s="327"/>
      <c r="I251" s="327"/>
      <c r="J251" s="327"/>
    </row>
    <row r="252" spans="1:16" ht="16.149999999999999" customHeight="1" thickBot="1">
      <c r="B252" s="341"/>
      <c r="C252" s="341"/>
      <c r="D252" s="341"/>
      <c r="E252" s="327"/>
      <c r="F252" s="327"/>
      <c r="G252" s="327"/>
      <c r="H252" s="327"/>
      <c r="I252" s="327"/>
      <c r="J252" s="327"/>
    </row>
    <row r="253" spans="1:16" ht="16.149999999999999" customHeight="1" thickBot="1">
      <c r="B253" s="341"/>
      <c r="C253" s="341"/>
      <c r="D253" s="341"/>
      <c r="E253" s="327"/>
      <c r="F253" s="327"/>
      <c r="G253" s="327"/>
      <c r="H253" s="327"/>
      <c r="I253" s="327"/>
      <c r="J253" s="327"/>
    </row>
    <row r="254" spans="1:16" ht="15" thickBot="1">
      <c r="B254" s="341"/>
      <c r="C254" s="341"/>
      <c r="D254" s="341"/>
      <c r="E254" s="327"/>
      <c r="F254" s="327"/>
      <c r="G254" s="327"/>
      <c r="H254" s="327"/>
      <c r="I254" s="327"/>
      <c r="J254" s="327"/>
    </row>
    <row r="256" spans="1:16">
      <c r="A256" s="261">
        <v>13</v>
      </c>
      <c r="B256" s="262" t="s">
        <v>148</v>
      </c>
      <c r="C256" s="262"/>
      <c r="D256" s="262"/>
      <c r="E256" s="262"/>
      <c r="F256" s="262"/>
      <c r="G256" s="262"/>
      <c r="H256" s="262"/>
    </row>
    <row r="257" spans="1:17">
      <c r="A257" s="261"/>
      <c r="B257" s="262"/>
      <c r="C257" s="262"/>
      <c r="D257" s="262"/>
      <c r="E257" s="262"/>
      <c r="F257" s="262"/>
      <c r="G257" s="262"/>
      <c r="H257" s="262"/>
    </row>
    <row r="258" spans="1:17" ht="25.5">
      <c r="B258" s="264" t="s">
        <v>149</v>
      </c>
      <c r="C258" s="264"/>
      <c r="D258" s="342" t="s">
        <v>150</v>
      </c>
      <c r="E258" s="342"/>
      <c r="F258" s="342"/>
      <c r="G258" s="342"/>
      <c r="H258" s="342"/>
      <c r="I258" s="236" t="s">
        <v>151</v>
      </c>
    </row>
    <row r="259" spans="1:17" ht="26.25" thickBot="1">
      <c r="B259" s="70"/>
    </row>
    <row r="260" spans="1:17" ht="38.25" thickBot="1">
      <c r="C260" s="71" t="s">
        <v>152</v>
      </c>
      <c r="D260" s="298" t="s">
        <v>153</v>
      </c>
      <c r="E260" s="298"/>
      <c r="F260" s="298"/>
      <c r="G260" s="71" t="s">
        <v>154</v>
      </c>
    </row>
    <row r="261" spans="1:17" ht="58.15" customHeight="1" thickBot="1">
      <c r="C261" s="72">
        <v>1</v>
      </c>
      <c r="D261" s="296" t="s">
        <v>155</v>
      </c>
      <c r="E261" s="296"/>
      <c r="F261" s="296"/>
      <c r="G261" s="72" t="s">
        <v>151</v>
      </c>
    </row>
    <row r="262" spans="1:17" ht="19.5" thickBot="1">
      <c r="C262" s="72">
        <v>2</v>
      </c>
      <c r="D262" s="296" t="s">
        <v>237</v>
      </c>
      <c r="E262" s="296"/>
      <c r="F262" s="296"/>
      <c r="G262" s="72" t="s">
        <v>151</v>
      </c>
    </row>
    <row r="263" spans="1:17" ht="19.5" thickBot="1">
      <c r="C263" s="72">
        <v>3</v>
      </c>
      <c r="D263" s="296" t="s">
        <v>238</v>
      </c>
      <c r="E263" s="296"/>
      <c r="F263" s="296"/>
      <c r="G263" s="72" t="s">
        <v>151</v>
      </c>
    </row>
    <row r="264" spans="1:17" ht="19.5" thickBot="1">
      <c r="C264" s="72">
        <v>4</v>
      </c>
      <c r="D264" s="296" t="s">
        <v>158</v>
      </c>
      <c r="E264" s="296"/>
      <c r="F264" s="296"/>
      <c r="G264" s="72" t="s">
        <v>151</v>
      </c>
    </row>
    <row r="265" spans="1:17" ht="19.5" thickBot="1">
      <c r="C265" s="72">
        <v>5</v>
      </c>
      <c r="D265" s="296" t="s">
        <v>159</v>
      </c>
      <c r="E265" s="296"/>
      <c r="F265" s="296"/>
      <c r="G265" s="72" t="s">
        <v>151</v>
      </c>
    </row>
    <row r="266" spans="1:17" ht="19.5" thickBot="1">
      <c r="C266" s="72">
        <v>6</v>
      </c>
      <c r="D266" s="296" t="s">
        <v>160</v>
      </c>
      <c r="E266" s="296"/>
      <c r="F266" s="296"/>
      <c r="G266" s="72" t="s">
        <v>151</v>
      </c>
    </row>
    <row r="267" spans="1:17" ht="19.5" thickBot="1">
      <c r="C267" s="72">
        <v>7</v>
      </c>
      <c r="D267" s="296" t="s">
        <v>239</v>
      </c>
      <c r="E267" s="296"/>
      <c r="F267" s="296"/>
      <c r="G267" s="72" t="s">
        <v>151</v>
      </c>
    </row>
    <row r="268" spans="1:17" ht="19.5" thickBot="1">
      <c r="C268" s="72">
        <v>8</v>
      </c>
      <c r="D268" s="297" t="s">
        <v>240</v>
      </c>
      <c r="E268" s="297"/>
      <c r="F268" s="297"/>
      <c r="G268" s="72" t="s">
        <v>151</v>
      </c>
    </row>
    <row r="269" spans="1:17" ht="19.5" thickBot="1">
      <c r="C269" s="72">
        <v>9</v>
      </c>
      <c r="D269" s="296" t="s">
        <v>161</v>
      </c>
      <c r="E269" s="296"/>
      <c r="F269" s="296"/>
      <c r="G269" s="72" t="s">
        <v>151</v>
      </c>
    </row>
    <row r="270" spans="1:17" ht="19.5" thickBot="1">
      <c r="C270" s="72">
        <v>10</v>
      </c>
      <c r="D270" s="256" t="s">
        <v>162</v>
      </c>
      <c r="E270" s="257"/>
      <c r="F270" s="258"/>
      <c r="G270" s="72" t="s">
        <v>151</v>
      </c>
    </row>
    <row r="271" spans="1:17" ht="19.5" thickBot="1">
      <c r="A271" s="120"/>
      <c r="B271" s="120"/>
      <c r="C271" s="128">
        <v>11</v>
      </c>
      <c r="D271" s="343" t="s">
        <v>163</v>
      </c>
      <c r="E271" s="344"/>
      <c r="F271" s="345"/>
      <c r="G271" s="128" t="s">
        <v>151</v>
      </c>
      <c r="H271" s="120"/>
      <c r="I271" s="120"/>
      <c r="J271" s="120"/>
      <c r="K271" s="120"/>
      <c r="L271" s="120"/>
      <c r="M271" s="120"/>
      <c r="N271" s="120"/>
      <c r="O271" s="120"/>
      <c r="P271" s="120"/>
      <c r="Q271" s="120"/>
    </row>
    <row r="272" spans="1:17" ht="19.149999999999999" customHeight="1" thickBot="1">
      <c r="C272" s="72">
        <v>12</v>
      </c>
      <c r="D272" s="256" t="s">
        <v>252</v>
      </c>
      <c r="E272" s="257"/>
      <c r="F272" s="258"/>
      <c r="G272" s="72" t="s">
        <v>151</v>
      </c>
    </row>
    <row r="274" spans="5:5" ht="18.75">
      <c r="E274" s="73" t="s">
        <v>164</v>
      </c>
    </row>
    <row r="275" spans="5:5" ht="18.75">
      <c r="E275" s="73" t="s">
        <v>165</v>
      </c>
    </row>
    <row r="276" spans="5:5" ht="18.75">
      <c r="E276" s="73" t="s">
        <v>166</v>
      </c>
    </row>
  </sheetData>
  <mergeCells count="127">
    <mergeCell ref="B7:H7"/>
    <mergeCell ref="B8:H8"/>
    <mergeCell ref="B9:H9"/>
    <mergeCell ref="B10:H10"/>
    <mergeCell ref="B11:H11"/>
    <mergeCell ref="B12:H12"/>
    <mergeCell ref="A1:M1"/>
    <mergeCell ref="A2:A3"/>
    <mergeCell ref="B2:H3"/>
    <mergeCell ref="B4:H4"/>
    <mergeCell ref="B5:H5"/>
    <mergeCell ref="B6:H6"/>
    <mergeCell ref="B41:H42"/>
    <mergeCell ref="C45:H46"/>
    <mergeCell ref="C47:H48"/>
    <mergeCell ref="B50:H51"/>
    <mergeCell ref="A53:B53"/>
    <mergeCell ref="C53:I58"/>
    <mergeCell ref="B16:L16"/>
    <mergeCell ref="B19:L19"/>
    <mergeCell ref="B22:L22"/>
    <mergeCell ref="B25:L25"/>
    <mergeCell ref="B28:L28"/>
    <mergeCell ref="B31:F31"/>
    <mergeCell ref="H31:O31"/>
    <mergeCell ref="B75:O75"/>
    <mergeCell ref="A77:A78"/>
    <mergeCell ref="B77:H78"/>
    <mergeCell ref="B79:J94"/>
    <mergeCell ref="A95:A96"/>
    <mergeCell ref="B95:H96"/>
    <mergeCell ref="A60:B60"/>
    <mergeCell ref="C60:I65"/>
    <mergeCell ref="C67:H68"/>
    <mergeCell ref="C69:H70"/>
    <mergeCell ref="A72:A73"/>
    <mergeCell ref="B72:H73"/>
    <mergeCell ref="B135:C136"/>
    <mergeCell ref="D135:J136"/>
    <mergeCell ref="B137:C138"/>
    <mergeCell ref="D137:J138"/>
    <mergeCell ref="B139:C140"/>
    <mergeCell ref="D139:J140"/>
    <mergeCell ref="B97:J112"/>
    <mergeCell ref="A113:A114"/>
    <mergeCell ref="B113:H114"/>
    <mergeCell ref="B115:J130"/>
    <mergeCell ref="A132:A133"/>
    <mergeCell ref="B132:M133"/>
    <mergeCell ref="L147:O147"/>
    <mergeCell ref="A155:A156"/>
    <mergeCell ref="B155:H156"/>
    <mergeCell ref="B141:C142"/>
    <mergeCell ref="D141:J142"/>
    <mergeCell ref="A144:A145"/>
    <mergeCell ref="B144:M145"/>
    <mergeCell ref="B147:B148"/>
    <mergeCell ref="D147:D148"/>
    <mergeCell ref="E147:E148"/>
    <mergeCell ref="F147:F148"/>
    <mergeCell ref="G147:G148"/>
    <mergeCell ref="B157:E158"/>
    <mergeCell ref="F157:G158"/>
    <mergeCell ref="H157:K158"/>
    <mergeCell ref="A186:A187"/>
    <mergeCell ref="B186:H187"/>
    <mergeCell ref="C188:D188"/>
    <mergeCell ref="H147:H148"/>
    <mergeCell ref="I147:I148"/>
    <mergeCell ref="J147:J148"/>
    <mergeCell ref="C195:D195"/>
    <mergeCell ref="C196:D196"/>
    <mergeCell ref="C197:D197"/>
    <mergeCell ref="C198:D198"/>
    <mergeCell ref="C199:D199"/>
    <mergeCell ref="C200:D200"/>
    <mergeCell ref="C189:D189"/>
    <mergeCell ref="C190:D190"/>
    <mergeCell ref="C191:D191"/>
    <mergeCell ref="C192:D192"/>
    <mergeCell ref="C193:D193"/>
    <mergeCell ref="C194:D194"/>
    <mergeCell ref="C207:D207"/>
    <mergeCell ref="A209:A210"/>
    <mergeCell ref="B209:H210"/>
    <mergeCell ref="A211:E230"/>
    <mergeCell ref="A234:A235"/>
    <mergeCell ref="C201:D201"/>
    <mergeCell ref="C202:D202"/>
    <mergeCell ref="C203:D203"/>
    <mergeCell ref="C204:D204"/>
    <mergeCell ref="C205:D205"/>
    <mergeCell ref="C206:D206"/>
    <mergeCell ref="B234:K235"/>
    <mergeCell ref="B237:D238"/>
    <mergeCell ref="E237:G238"/>
    <mergeCell ref="H237:J238"/>
    <mergeCell ref="K237:N250"/>
    <mergeCell ref="O237:P250"/>
    <mergeCell ref="B239:D242"/>
    <mergeCell ref="E239:G242"/>
    <mergeCell ref="H239:J242"/>
    <mergeCell ref="B243:D246"/>
    <mergeCell ref="E243:G246"/>
    <mergeCell ref="A256:A257"/>
    <mergeCell ref="B256:H257"/>
    <mergeCell ref="B258:C258"/>
    <mergeCell ref="D258:H258"/>
    <mergeCell ref="D260:F260"/>
    <mergeCell ref="D261:F261"/>
    <mergeCell ref="H243:J246"/>
    <mergeCell ref="B247:D250"/>
    <mergeCell ref="E247:G250"/>
    <mergeCell ref="H247:J250"/>
    <mergeCell ref="B251:D254"/>
    <mergeCell ref="E251:J254"/>
    <mergeCell ref="D268:F268"/>
    <mergeCell ref="D269:F269"/>
    <mergeCell ref="D270:F270"/>
    <mergeCell ref="D271:F271"/>
    <mergeCell ref="D272:F272"/>
    <mergeCell ref="D262:F262"/>
    <mergeCell ref="D263:F263"/>
    <mergeCell ref="D264:F264"/>
    <mergeCell ref="D265:F265"/>
    <mergeCell ref="D266:F266"/>
    <mergeCell ref="D267:F267"/>
  </mergeCells>
  <conditionalFormatting sqref="O35:O38">
    <cfRule type="containsText" dxfId="3" priority="1" operator="containsText" text="غير مطالب بالتعديل في الأسبوع القادم">
      <formula>NOT(ISERROR(SEARCH("غير مطالب بالتعديل في الأسبوع القادم",O35)))</formula>
    </cfRule>
    <cfRule type="containsText" dxfId="2" priority="2" operator="containsText" text="يتوجب عليك التعديل الأسبوع القادم">
      <formula>NOT(ISERROR(SEARCH("يتوجب عليك التعديل الأسبوع القادم",O35)))</formula>
    </cfRule>
  </conditionalFormatting>
  <pageMargins left="0.7" right="0.7" top="0.75" bottom="0.75" header="0.3" footer="0.3"/>
  <pageSetup orientation="portrait" horizontalDpi="4294967292" verticalDpi="1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6"/>
  <sheetViews>
    <sheetView rightToLeft="1" workbookViewId="0">
      <selection activeCell="O3" sqref="O3"/>
    </sheetView>
  </sheetViews>
  <sheetFormatPr defaultColWidth="9" defaultRowHeight="14.25"/>
  <sheetData>
    <row r="1" spans="1:23" ht="33">
      <c r="A1" s="129" t="s">
        <v>260</v>
      </c>
      <c r="C1" s="349" t="s">
        <v>261</v>
      </c>
      <c r="D1" s="349"/>
      <c r="E1" s="349"/>
      <c r="F1" s="349"/>
      <c r="G1" s="349"/>
      <c r="H1" s="349"/>
      <c r="I1" s="349"/>
      <c r="J1" s="349"/>
    </row>
    <row r="3" spans="1:23" ht="26.25">
      <c r="A3" s="130" t="s">
        <v>262</v>
      </c>
    </row>
    <row r="4" spans="1:23" ht="30" customHeight="1">
      <c r="A4" s="129" t="s">
        <v>263</v>
      </c>
    </row>
    <row r="5" spans="1:23" s="132" customFormat="1" ht="21.75" customHeight="1">
      <c r="A5" s="131"/>
      <c r="B5" s="131"/>
      <c r="C5" s="131"/>
      <c r="D5" s="131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ht="21.75" customHeight="1">
      <c r="A6" s="131"/>
      <c r="B6" s="131"/>
      <c r="C6" s="131"/>
      <c r="D6" s="131"/>
    </row>
    <row r="7" spans="1:23" ht="23.25" customHeight="1">
      <c r="A7" s="131"/>
      <c r="B7" s="131"/>
      <c r="C7" s="131"/>
      <c r="D7" s="131"/>
    </row>
    <row r="8" spans="1:23" ht="23.25">
      <c r="A8" s="133" t="s">
        <v>264</v>
      </c>
    </row>
    <row r="9" spans="1:23" ht="26.25">
      <c r="A9" s="130" t="s">
        <v>265</v>
      </c>
    </row>
    <row r="10" spans="1:23" ht="23.25">
      <c r="A10" s="133" t="s">
        <v>266</v>
      </c>
    </row>
    <row r="11" spans="1:23" ht="23.25">
      <c r="A11" s="129"/>
    </row>
    <row r="12" spans="1:23" ht="23.25">
      <c r="A12" s="129"/>
    </row>
    <row r="13" spans="1:23" ht="23.25">
      <c r="A13" s="133" t="s">
        <v>267</v>
      </c>
    </row>
    <row r="14" spans="1:23" ht="23.25">
      <c r="A14" s="133"/>
    </row>
    <row r="15" spans="1:23" ht="20.25" customHeight="1">
      <c r="A15" s="134" t="s">
        <v>268</v>
      </c>
    </row>
    <row r="16" spans="1:23" ht="20.25" customHeight="1">
      <c r="A16" s="350" t="s">
        <v>269</v>
      </c>
      <c r="B16" s="350"/>
      <c r="C16" s="350"/>
      <c r="D16" s="350"/>
    </row>
    <row r="17" spans="1:2" ht="20.25" customHeight="1">
      <c r="A17" s="129" t="s">
        <v>270</v>
      </c>
      <c r="B17" s="129"/>
    </row>
    <row r="18" spans="1:2" ht="20.25" customHeight="1">
      <c r="A18" s="129" t="s">
        <v>271</v>
      </c>
      <c r="B18" s="129"/>
    </row>
    <row r="19" spans="1:2" ht="20.25" customHeight="1">
      <c r="A19" s="135" t="s">
        <v>272</v>
      </c>
    </row>
    <row r="20" spans="1:2" ht="20.25" customHeight="1">
      <c r="A20" s="136" t="s">
        <v>273</v>
      </c>
    </row>
    <row r="21" spans="1:2" ht="23.25">
      <c r="A21" s="136" t="s">
        <v>274</v>
      </c>
    </row>
    <row r="22" spans="1:2" ht="23.25">
      <c r="A22" s="136" t="s">
        <v>275</v>
      </c>
    </row>
    <row r="23" spans="1:2" ht="23.25">
      <c r="A23" s="136" t="s">
        <v>276</v>
      </c>
    </row>
    <row r="26" spans="1:2" ht="25.5" customHeight="1">
      <c r="A26" s="130" t="s">
        <v>277</v>
      </c>
    </row>
    <row r="27" spans="1:2" ht="23.25">
      <c r="A27" s="136" t="s">
        <v>278</v>
      </c>
    </row>
    <row r="45" ht="25.5" customHeight="1"/>
    <row r="46" ht="25.5" customHeight="1"/>
  </sheetData>
  <mergeCells count="2">
    <mergeCell ref="C1:J1"/>
    <mergeCell ref="A16:D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G58"/>
  <sheetViews>
    <sheetView rightToLeft="1" tabSelected="1" zoomScale="88" zoomScaleNormal="90" workbookViewId="0">
      <selection activeCell="G4" sqref="G4"/>
    </sheetView>
  </sheetViews>
  <sheetFormatPr defaultColWidth="8.75" defaultRowHeight="14.25"/>
  <cols>
    <col min="1" max="1" width="11.75" customWidth="1"/>
    <col min="2" max="2" width="13.125" customWidth="1"/>
    <col min="3" max="3" width="11.5" customWidth="1"/>
    <col min="4" max="4" width="13.5" customWidth="1"/>
    <col min="5" max="5" width="15.5" customWidth="1"/>
    <col min="7" max="7" width="14.625" customWidth="1"/>
    <col min="9" max="10" width="11.75" customWidth="1"/>
    <col min="11" max="11" width="13.125" customWidth="1"/>
    <col min="12" max="12" width="12.625" customWidth="1"/>
    <col min="13" max="14" width="11.75" customWidth="1"/>
    <col min="15" max="15" width="34.125" customWidth="1"/>
    <col min="16" max="16" width="11.75" customWidth="1"/>
    <col min="17" max="17" width="11" bestFit="1" customWidth="1"/>
    <col min="18" max="18" width="26.375" customWidth="1"/>
    <col min="19" max="19" width="33.75" customWidth="1"/>
  </cols>
  <sheetData>
    <row r="1" spans="1:19" ht="44.25">
      <c r="A1" s="315" t="s">
        <v>200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4" spans="1:19" ht="27">
      <c r="A4" s="138" t="s">
        <v>279</v>
      </c>
      <c r="B4" s="139"/>
      <c r="C4" s="140" t="s">
        <v>470</v>
      </c>
      <c r="D4" s="140"/>
      <c r="E4" s="141"/>
      <c r="H4" s="352" t="s">
        <v>280</v>
      </c>
      <c r="I4" s="352"/>
      <c r="J4" s="352"/>
      <c r="K4" s="352"/>
      <c r="L4" s="352"/>
      <c r="M4" s="352"/>
      <c r="N4" s="352"/>
      <c r="O4" s="352"/>
      <c r="P4" s="142" t="s">
        <v>388</v>
      </c>
      <c r="Q4" s="142"/>
      <c r="R4" s="142"/>
      <c r="S4" s="143"/>
    </row>
    <row r="5" spans="1:19" ht="15.75">
      <c r="A5" s="144" t="s">
        <v>281</v>
      </c>
      <c r="B5" s="144"/>
      <c r="C5" s="144"/>
      <c r="D5" s="145">
        <f>'تقرير الأسبوع الأول'!D15</f>
        <v>45396</v>
      </c>
      <c r="E5" s="93">
        <f>'تقريرالأسبوع الرابع '!E32</f>
        <v>12666.9</v>
      </c>
      <c r="F5" s="94"/>
      <c r="G5" s="94"/>
      <c r="H5" s="95" t="s">
        <v>205</v>
      </c>
      <c r="I5" s="95"/>
      <c r="J5" s="95"/>
      <c r="K5" s="95"/>
      <c r="L5" s="96">
        <v>100000</v>
      </c>
      <c r="M5" s="95"/>
      <c r="N5" s="95"/>
      <c r="O5" s="95"/>
      <c r="S5" s="94"/>
    </row>
    <row r="6" spans="1:19" ht="15">
      <c r="A6" s="98"/>
      <c r="B6" s="98"/>
      <c r="C6" s="98"/>
      <c r="D6" s="98"/>
      <c r="E6" s="98"/>
      <c r="J6" s="353"/>
      <c r="K6" s="353"/>
    </row>
    <row r="7" spans="1:19" ht="64.150000000000006" customHeight="1">
      <c r="A7" s="146" t="s">
        <v>207</v>
      </c>
      <c r="B7" s="146" t="s">
        <v>208</v>
      </c>
      <c r="C7" s="147" t="s">
        <v>209</v>
      </c>
      <c r="D7" s="148" t="s">
        <v>210</v>
      </c>
      <c r="E7" s="146" t="s">
        <v>211</v>
      </c>
      <c r="H7" s="146" t="s">
        <v>207</v>
      </c>
      <c r="I7" s="146" t="s">
        <v>208</v>
      </c>
      <c r="J7" s="149" t="s">
        <v>282</v>
      </c>
      <c r="K7" s="149" t="s">
        <v>213</v>
      </c>
      <c r="L7" s="150" t="s">
        <v>214</v>
      </c>
      <c r="M7" s="151" t="s">
        <v>215</v>
      </c>
      <c r="N7" s="146" t="s">
        <v>216</v>
      </c>
      <c r="O7" s="105" t="s">
        <v>217</v>
      </c>
      <c r="P7" s="152" t="s">
        <v>283</v>
      </c>
      <c r="Q7" s="153" t="s">
        <v>284</v>
      </c>
      <c r="R7" s="154"/>
    </row>
    <row r="8" spans="1:19" ht="51" customHeight="1">
      <c r="A8" s="155" t="s">
        <v>218</v>
      </c>
      <c r="B8" s="145">
        <f>'تقريرالأسبوع الرابع '!B35</f>
        <v>45400</v>
      </c>
      <c r="C8" s="156">
        <f>'تقريرالأسبوع الرابع '!C35</f>
        <v>12502.35</v>
      </c>
      <c r="D8" s="157">
        <f>(C8-E5)/E5</f>
        <v>-1.2990550174075684E-2</v>
      </c>
      <c r="E8" s="112">
        <f>1+D8</f>
        <v>0.98700944982592431</v>
      </c>
      <c r="H8" s="155" t="s">
        <v>218</v>
      </c>
      <c r="I8" s="145">
        <f>'تقريرالأسبوع الرابع '!I35</f>
        <v>45400</v>
      </c>
      <c r="J8" s="158">
        <f>'تقريرالأسبوع الرابع '!J35</f>
        <v>3109.48</v>
      </c>
      <c r="K8" s="158">
        <f>'تقريرالأسبوع الرابع '!K35</f>
        <v>97063.9</v>
      </c>
      <c r="L8" s="159">
        <f>J8+K8</f>
        <v>100173.37999999999</v>
      </c>
      <c r="M8" s="157">
        <f>(L8-L5)/L5</f>
        <v>1.7337999999999011E-3</v>
      </c>
      <c r="N8" s="112">
        <f>1+M8</f>
        <v>1.0017338</v>
      </c>
      <c r="O8" s="221" t="str">
        <f>IF(M8&gt;D8,"غير مطالب بالتعديل في الأسبوع القادم","يتوجب عليك التعديل الأسبوع القادم")</f>
        <v>غير مطالب بالتعديل في الأسبوع القادم</v>
      </c>
      <c r="P8" s="152" t="s">
        <v>201</v>
      </c>
      <c r="Q8" s="153" t="s">
        <v>284</v>
      </c>
      <c r="R8" s="154"/>
    </row>
    <row r="9" spans="1:19" ht="51" customHeight="1">
      <c r="A9" s="155" t="s">
        <v>220</v>
      </c>
      <c r="B9" s="145">
        <f>'تقريرالأسبوع الرابع '!B36</f>
        <v>45407</v>
      </c>
      <c r="C9" s="156">
        <f>'تقريرالأسبوع الرابع '!C36</f>
        <v>12254.53</v>
      </c>
      <c r="D9" s="157">
        <f>(C9-C8)/C8</f>
        <v>-1.9821873487784272E-2</v>
      </c>
      <c r="E9" s="112">
        <f>1+D9</f>
        <v>0.9801781265122157</v>
      </c>
      <c r="H9" s="155" t="s">
        <v>220</v>
      </c>
      <c r="I9" s="145">
        <f>'تقريرالأسبوع الرابع '!I36</f>
        <v>45407</v>
      </c>
      <c r="J9" s="158">
        <f>'تقريرالأسبوع الرابع '!J36</f>
        <v>4417.2550000000001</v>
      </c>
      <c r="K9" s="158">
        <f>'تقريرالأسبوع الرابع '!K36</f>
        <v>97841.15</v>
      </c>
      <c r="L9" s="159">
        <f t="shared" ref="L9:L11" si="0">J9+K9</f>
        <v>102258.405</v>
      </c>
      <c r="M9" s="157">
        <f>(L9-L8)/L8</f>
        <v>2.0814162405221916E-2</v>
      </c>
      <c r="N9" s="112">
        <f>1+M9</f>
        <v>1.0208141624052218</v>
      </c>
      <c r="O9" s="221" t="str">
        <f t="shared" ref="O9:O11" si="1">IF(M9&gt;D9,"غير مطالب بالتعديل في الأسبوع القادم","يتوجب عليك التعديل الأسبوع القادم")</f>
        <v>غير مطالب بالتعديل في الأسبوع القادم</v>
      </c>
      <c r="P9" s="152" t="s">
        <v>219</v>
      </c>
      <c r="Q9" s="153" t="s">
        <v>284</v>
      </c>
      <c r="R9" s="154"/>
    </row>
    <row r="10" spans="1:19" ht="51" customHeight="1">
      <c r="A10" s="155" t="s">
        <v>221</v>
      </c>
      <c r="B10" s="145">
        <f>'تقريرالأسبوع الرابع '!B37</f>
        <v>45414</v>
      </c>
      <c r="C10" s="156">
        <f>'تقريرالأسبوع الرابع '!C37</f>
        <v>12352.33</v>
      </c>
      <c r="D10" s="157">
        <f>(C10-C9)/C9</f>
        <v>7.9807222308810911E-3</v>
      </c>
      <c r="E10" s="112">
        <f>1+D10</f>
        <v>1.0079807222308812</v>
      </c>
      <c r="H10" s="155" t="s">
        <v>221</v>
      </c>
      <c r="I10" s="145">
        <f>'تقريرالأسبوع الرابع '!I37</f>
        <v>45414</v>
      </c>
      <c r="J10" s="158">
        <f>'تقريرالأسبوع الرابع '!J37</f>
        <v>4417.2550000000001</v>
      </c>
      <c r="K10" s="158">
        <f>'تقريرالأسبوع الرابع '!K37</f>
        <v>98614.05</v>
      </c>
      <c r="L10" s="159">
        <f t="shared" si="0"/>
        <v>103031.30500000001</v>
      </c>
      <c r="M10" s="157">
        <f>(L10-L9)/L9</f>
        <v>7.5583029091839324E-3</v>
      </c>
      <c r="N10" s="112">
        <f>1+M10</f>
        <v>1.0075583029091839</v>
      </c>
      <c r="O10" s="221" t="str">
        <f t="shared" si="1"/>
        <v>يتوجب عليك التعديل الأسبوع القادم</v>
      </c>
      <c r="P10" s="152" t="s">
        <v>285</v>
      </c>
      <c r="Q10" s="153" t="s">
        <v>284</v>
      </c>
      <c r="R10" s="154"/>
    </row>
    <row r="11" spans="1:19" ht="51" customHeight="1">
      <c r="A11" s="155" t="s">
        <v>223</v>
      </c>
      <c r="B11" s="145">
        <f>'تقريرالأسبوع الرابع '!B38</f>
        <v>45421</v>
      </c>
      <c r="C11" s="156">
        <f>'تقريرالأسبوع الرابع '!C38</f>
        <v>12284.41</v>
      </c>
      <c r="D11" s="157">
        <f>(C11-C10)/C10</f>
        <v>-5.4985577619768959E-3</v>
      </c>
      <c r="E11" s="112">
        <f>1+D11</f>
        <v>0.99450144223802306</v>
      </c>
      <c r="H11" s="155" t="s">
        <v>223</v>
      </c>
      <c r="I11" s="145">
        <f>'تقريرالأسبوع الرابع '!I38</f>
        <v>45421</v>
      </c>
      <c r="J11" s="158">
        <f>'تقريرالأسبوع الرابع '!J38</f>
        <v>3910.8650000000002</v>
      </c>
      <c r="K11" s="158">
        <f>'تقريرالأسبوع الرابع '!K38</f>
        <v>100939.2</v>
      </c>
      <c r="L11" s="159">
        <f t="shared" si="0"/>
        <v>104850.065</v>
      </c>
      <c r="M11" s="157">
        <f>(L11-L10)/L10</f>
        <v>1.7652498917683269E-2</v>
      </c>
      <c r="N11" s="112">
        <f>1+M11</f>
        <v>1.0176524989176832</v>
      </c>
      <c r="O11" s="221" t="str">
        <f t="shared" si="1"/>
        <v>غير مطالب بالتعديل في الأسبوع القادم</v>
      </c>
      <c r="P11" s="152" t="s">
        <v>224</v>
      </c>
      <c r="Q11" s="153" t="s">
        <v>284</v>
      </c>
      <c r="R11" s="154"/>
    </row>
    <row r="14" spans="1:19" ht="14.25" customHeight="1">
      <c r="A14" s="160" t="s">
        <v>286</v>
      </c>
      <c r="B14" s="161"/>
      <c r="C14" s="162"/>
      <c r="D14" s="163">
        <f>AVERAGE(D8:D11)</f>
        <v>-7.5825647982389402E-3</v>
      </c>
      <c r="H14" s="160" t="s">
        <v>286</v>
      </c>
      <c r="I14" s="161"/>
      <c r="J14" s="162"/>
      <c r="K14" s="163">
        <f>AVERAGE(M8:M11)</f>
        <v>1.1939691058022254E-2</v>
      </c>
      <c r="Q14" s="133"/>
    </row>
    <row r="15" spans="1:19" ht="20.25" customHeight="1">
      <c r="A15" s="160" t="s">
        <v>287</v>
      </c>
      <c r="B15" s="161"/>
      <c r="C15" s="162"/>
      <c r="D15" s="163">
        <f>(1+D14)^52-1</f>
        <v>-0.32685589365177525</v>
      </c>
      <c r="H15" s="160" t="s">
        <v>287</v>
      </c>
      <c r="I15" s="161"/>
      <c r="J15" s="162"/>
      <c r="K15" s="163">
        <f>(1+K14)^52-1</f>
        <v>0.85370569542622388</v>
      </c>
      <c r="Q15" s="134"/>
    </row>
    <row r="16" spans="1:19" ht="20.25" customHeight="1">
      <c r="A16" s="160" t="s">
        <v>288</v>
      </c>
      <c r="B16" s="161"/>
      <c r="C16" s="162"/>
      <c r="D16" s="163">
        <f>GEOMEAN(E8:E11)-1</f>
        <v>-7.6360245854200093E-3</v>
      </c>
      <c r="H16" s="160" t="s">
        <v>288</v>
      </c>
      <c r="I16" s="161"/>
      <c r="J16" s="162"/>
      <c r="K16" s="163">
        <f>GEOMEAN(N8:N11)-1</f>
        <v>1.1910671624144165E-2</v>
      </c>
    </row>
    <row r="17" spans="1:18" ht="20.25" customHeight="1">
      <c r="A17" s="160" t="s">
        <v>289</v>
      </c>
      <c r="B17" s="161"/>
      <c r="C17" s="162"/>
      <c r="D17" s="163">
        <f>(1+D16)^52-1</f>
        <v>-0.32873888269451146</v>
      </c>
      <c r="H17" s="160" t="s">
        <v>289</v>
      </c>
      <c r="I17" s="161"/>
      <c r="J17" s="162"/>
      <c r="K17" s="163">
        <f>(1+K16)^52-1</f>
        <v>0.85094345876662714</v>
      </c>
      <c r="Q17" s="129"/>
      <c r="R17" s="129"/>
    </row>
    <row r="18" spans="1:18" ht="20.25" customHeight="1">
      <c r="A18" s="160" t="s">
        <v>290</v>
      </c>
      <c r="B18" s="161"/>
      <c r="C18" s="162"/>
      <c r="D18" s="163">
        <f>STDEV(D8:D11)</f>
        <v>1.1910862990021748E-2</v>
      </c>
      <c r="H18" s="160" t="s">
        <v>290</v>
      </c>
      <c r="I18" s="161"/>
      <c r="J18" s="162"/>
      <c r="K18" s="163">
        <f>STDEV(M8:M11)</f>
        <v>8.8458877401248626E-3</v>
      </c>
      <c r="Q18" s="129"/>
      <c r="R18" s="129"/>
    </row>
    <row r="19" spans="1:18" ht="20.25" customHeight="1">
      <c r="A19" s="164" t="s">
        <v>291</v>
      </c>
      <c r="B19" s="165"/>
      <c r="C19" s="166"/>
      <c r="D19" s="163">
        <f>D18*52^0.5</f>
        <v>8.5890454491099472E-2</v>
      </c>
      <c r="H19" s="164" t="s">
        <v>291</v>
      </c>
      <c r="I19" s="165"/>
      <c r="J19" s="166"/>
      <c r="K19" s="163">
        <f>K18*52^0.5</f>
        <v>6.3788603648036929E-2</v>
      </c>
      <c r="Q19" s="135"/>
    </row>
    <row r="20" spans="1:18" ht="20.25" customHeight="1">
      <c r="A20" s="160" t="s">
        <v>292</v>
      </c>
      <c r="B20" s="161"/>
      <c r="C20" s="162"/>
      <c r="D20" s="167">
        <f>D19/D17</f>
        <v>-0.26127257532512588</v>
      </c>
      <c r="H20" s="160" t="s">
        <v>292</v>
      </c>
      <c r="I20" s="161"/>
      <c r="J20" s="162"/>
      <c r="K20" s="167">
        <f>K19/K17</f>
        <v>7.4962211638001527E-2</v>
      </c>
      <c r="O20" s="168" t="str">
        <f>IF(AND(0&lt;K20,K20&lt;D20),"أداء ممتاز ","أداء رديء ")</f>
        <v xml:space="preserve">أداء رديء </v>
      </c>
      <c r="Q20" s="136"/>
    </row>
    <row r="21" spans="1:18" ht="15.75" customHeight="1">
      <c r="O21" s="169" t="s">
        <v>293</v>
      </c>
      <c r="Q21" s="136"/>
    </row>
    <row r="22" spans="1:18" ht="26.25" customHeight="1">
      <c r="A22" s="130" t="s">
        <v>265</v>
      </c>
      <c r="H22" s="130" t="s">
        <v>277</v>
      </c>
      <c r="Q22" s="136"/>
    </row>
    <row r="23" spans="1:18" ht="30" customHeight="1">
      <c r="A23" s="170" t="s">
        <v>294</v>
      </c>
      <c r="B23" s="170"/>
      <c r="C23" s="170"/>
      <c r="D23" s="170"/>
      <c r="E23" s="170"/>
      <c r="F23" s="170"/>
      <c r="G23" s="170"/>
      <c r="H23" s="354" t="s">
        <v>133</v>
      </c>
      <c r="I23" s="354"/>
      <c r="J23" s="354"/>
      <c r="K23" s="354"/>
      <c r="L23" s="355" t="s">
        <v>134</v>
      </c>
      <c r="M23" s="355"/>
      <c r="Q23" s="136"/>
    </row>
    <row r="24" spans="1:18" ht="25.5" customHeight="1">
      <c r="A24" s="171" t="s">
        <v>295</v>
      </c>
      <c r="B24" s="171"/>
      <c r="C24" s="171"/>
      <c r="D24" s="171"/>
      <c r="E24" s="171"/>
    </row>
    <row r="25" spans="1:18" ht="40.5">
      <c r="A25" s="172" t="s">
        <v>296</v>
      </c>
      <c r="B25" s="172" t="s">
        <v>297</v>
      </c>
      <c r="C25" s="172" t="s">
        <v>298</v>
      </c>
      <c r="D25" s="173" t="s">
        <v>299</v>
      </c>
      <c r="E25" s="173" t="s">
        <v>269</v>
      </c>
      <c r="H25" s="174" t="s">
        <v>136</v>
      </c>
      <c r="I25" s="175"/>
      <c r="J25" s="176" t="s">
        <v>137</v>
      </c>
      <c r="K25" s="176" t="s">
        <v>138</v>
      </c>
      <c r="L25" s="177" t="s">
        <v>300</v>
      </c>
      <c r="M25" s="177" t="s">
        <v>301</v>
      </c>
      <c r="N25" s="56" t="s">
        <v>139</v>
      </c>
      <c r="O25" s="56" t="s">
        <v>140</v>
      </c>
      <c r="P25" s="56" t="s">
        <v>141</v>
      </c>
      <c r="Q25" s="56" t="s">
        <v>142</v>
      </c>
    </row>
    <row r="26" spans="1:18" ht="25.5" customHeight="1">
      <c r="A26" s="237" t="str">
        <f>'[1]تكافل الراجحي'!$C$3</f>
        <v>تكافل الراجحي</v>
      </c>
      <c r="B26" s="238">
        <f>'[1]تكافل الراجحي'!$K$6</f>
        <v>1.0369922629126802</v>
      </c>
      <c r="C26" s="239">
        <v>0.1527</v>
      </c>
      <c r="D26" s="240">
        <f>B26*C26</f>
        <v>0.15834871854676627</v>
      </c>
      <c r="E26" s="179"/>
      <c r="H26" s="160" t="s">
        <v>70</v>
      </c>
      <c r="I26" s="180"/>
      <c r="J26" s="181"/>
      <c r="K26" s="182">
        <f t="shared" ref="K26:K46" si="2">IF(J26&gt;0,1,0)</f>
        <v>0</v>
      </c>
      <c r="L26" s="183">
        <v>2</v>
      </c>
      <c r="M26" s="183">
        <v>2</v>
      </c>
      <c r="N26" s="62"/>
      <c r="O26" s="62"/>
      <c r="P26" s="62"/>
      <c r="Q26" s="62"/>
    </row>
    <row r="27" spans="1:18" ht="25.5" customHeight="1">
      <c r="A27" s="237" t="str">
        <f>[1]التعاونية!$C$3</f>
        <v>التعاونية</v>
      </c>
      <c r="B27" s="238">
        <f>[1]التعاونية!$K$6</f>
        <v>0.86657945137447534</v>
      </c>
      <c r="C27" s="239">
        <v>6.4899999999999999E-2</v>
      </c>
      <c r="D27" s="240">
        <f t="shared" ref="D27:D36" si="3">B27*C27</f>
        <v>5.6241006394203451E-2</v>
      </c>
      <c r="E27" s="179"/>
      <c r="H27" s="160" t="s">
        <v>72</v>
      </c>
      <c r="I27" s="162"/>
      <c r="J27" s="181"/>
      <c r="K27" s="182">
        <f t="shared" si="2"/>
        <v>0</v>
      </c>
      <c r="L27" s="183">
        <v>4</v>
      </c>
      <c r="M27" s="183">
        <v>5</v>
      </c>
      <c r="N27" s="62"/>
      <c r="O27" s="62"/>
      <c r="P27" s="62"/>
      <c r="Q27" s="62"/>
    </row>
    <row r="28" spans="1:18" ht="25.5" customHeight="1">
      <c r="A28" s="237" t="str">
        <f>[1]سلوشنز!$C$3</f>
        <v>سلوشنز</v>
      </c>
      <c r="B28" s="238">
        <f>[1]سلوشنز!$K$6</f>
        <v>0.98145879289640681</v>
      </c>
      <c r="C28" s="239">
        <v>8.3400000000000002E-2</v>
      </c>
      <c r="D28" s="240">
        <f t="shared" si="3"/>
        <v>8.1853663327560333E-2</v>
      </c>
      <c r="E28" s="179"/>
      <c r="H28" s="160" t="s">
        <v>77</v>
      </c>
      <c r="I28" s="184"/>
      <c r="J28" s="181"/>
      <c r="K28" s="182">
        <f t="shared" si="2"/>
        <v>0</v>
      </c>
      <c r="L28" s="183">
        <v>2</v>
      </c>
      <c r="M28" s="183">
        <v>3</v>
      </c>
      <c r="N28" s="62"/>
      <c r="O28" s="62"/>
      <c r="P28" s="62"/>
      <c r="Q28" s="62"/>
    </row>
    <row r="29" spans="1:18" ht="25.5" customHeight="1">
      <c r="A29" s="237" t="str">
        <f>'[1]عذيب للاتصالات'!$C$3</f>
        <v>عذيب للاتصالات</v>
      </c>
      <c r="B29" s="238">
        <f>'[1]عذيب للاتصالات'!$K$6</f>
        <v>0.68643644636870971</v>
      </c>
      <c r="C29" s="239">
        <v>0.1225</v>
      </c>
      <c r="D29" s="240">
        <f t="shared" si="3"/>
        <v>8.4088464680166938E-2</v>
      </c>
      <c r="E29" s="179"/>
      <c r="H29" s="160" t="s">
        <v>79</v>
      </c>
      <c r="I29" s="162"/>
      <c r="J29" s="181">
        <v>1</v>
      </c>
      <c r="K29" s="182">
        <f t="shared" si="2"/>
        <v>1</v>
      </c>
      <c r="L29" s="183">
        <v>1</v>
      </c>
      <c r="M29" s="183">
        <v>1</v>
      </c>
      <c r="N29" s="62" t="s">
        <v>434</v>
      </c>
      <c r="O29" s="62"/>
      <c r="P29" s="62"/>
      <c r="Q29" s="62"/>
    </row>
    <row r="30" spans="1:18" ht="25.5" customHeight="1">
      <c r="A30" s="237" t="str">
        <f>[1]نادك!$C$3</f>
        <v>نادك</v>
      </c>
      <c r="B30" s="238">
        <f>[1]نادك!$K$6</f>
        <v>0.85577701509393456</v>
      </c>
      <c r="C30" s="239">
        <v>6.4500000000000002E-2</v>
      </c>
      <c r="D30" s="240">
        <f t="shared" si="3"/>
        <v>5.519761747355878E-2</v>
      </c>
      <c r="E30" s="179"/>
      <c r="H30" s="160" t="s">
        <v>80</v>
      </c>
      <c r="I30" s="184"/>
      <c r="J30" s="181"/>
      <c r="K30" s="182">
        <f t="shared" si="2"/>
        <v>0</v>
      </c>
      <c r="L30" s="183">
        <v>2</v>
      </c>
      <c r="M30" s="183">
        <v>2</v>
      </c>
      <c r="N30" s="62"/>
      <c r="O30" s="62"/>
      <c r="P30" s="62"/>
      <c r="Q30" s="62"/>
    </row>
    <row r="31" spans="1:18" ht="25.5" customHeight="1">
      <c r="A31" s="237" t="str">
        <f>[1]كاتريون!$C$3</f>
        <v>كانريون</v>
      </c>
      <c r="B31" s="238">
        <f>[1]كاتريون!$K$6</f>
        <v>0.6315107995264766</v>
      </c>
      <c r="C31" s="239">
        <v>5.7500000000000002E-2</v>
      </c>
      <c r="D31" s="240">
        <f t="shared" si="3"/>
        <v>3.6311870972772407E-2</v>
      </c>
      <c r="E31" s="179"/>
      <c r="H31" s="160" t="s">
        <v>81</v>
      </c>
      <c r="I31" s="162"/>
      <c r="J31" s="181"/>
      <c r="K31" s="182">
        <f t="shared" si="2"/>
        <v>0</v>
      </c>
      <c r="L31" s="183">
        <v>2</v>
      </c>
      <c r="M31" s="183">
        <v>2</v>
      </c>
      <c r="N31" s="62"/>
      <c r="O31" s="62"/>
      <c r="P31" s="62"/>
      <c r="Q31" s="62"/>
    </row>
    <row r="32" spans="1:18" ht="25.5" customHeight="1">
      <c r="A32" s="237" t="str">
        <f>'[1]الوطنية للتعليم'!$C$3</f>
        <v>الوطنية للتعليم</v>
      </c>
      <c r="B32" s="238">
        <f>'[1]الوطنية للتعليم'!$K$6</f>
        <v>0.7849576785193173</v>
      </c>
      <c r="C32" s="239">
        <v>6.4199999999999993E-2</v>
      </c>
      <c r="D32" s="240">
        <f t="shared" si="3"/>
        <v>5.0394282960940166E-2</v>
      </c>
      <c r="E32" s="179"/>
      <c r="H32" s="160" t="s">
        <v>82</v>
      </c>
      <c r="I32" s="184"/>
      <c r="J32" s="181">
        <v>2</v>
      </c>
      <c r="K32" s="182">
        <f t="shared" si="2"/>
        <v>1</v>
      </c>
      <c r="L32" s="183">
        <v>2</v>
      </c>
      <c r="M32" s="183">
        <v>2</v>
      </c>
      <c r="N32" s="62" t="s">
        <v>435</v>
      </c>
      <c r="O32" s="62" t="s">
        <v>436</v>
      </c>
      <c r="P32" s="62"/>
      <c r="Q32" s="62"/>
    </row>
    <row r="33" spans="1:33" ht="25.5" customHeight="1">
      <c r="A33" s="237" t="str">
        <f>'[1]سليمان الحبيب'!$C$3</f>
        <v>سليمان الحبيب</v>
      </c>
      <c r="B33" s="238">
        <f>'[1]سليمان الحبيب'!$K$6</f>
        <v>0.63144436386150404</v>
      </c>
      <c r="C33" s="239">
        <v>9.3200000000000005E-2</v>
      </c>
      <c r="D33" s="240">
        <f t="shared" si="3"/>
        <v>5.885061471189218E-2</v>
      </c>
      <c r="E33" s="179"/>
      <c r="H33" s="160" t="s">
        <v>143</v>
      </c>
      <c r="I33" s="162"/>
      <c r="J33" s="181"/>
      <c r="K33" s="182">
        <f t="shared" si="2"/>
        <v>0</v>
      </c>
      <c r="L33" s="183">
        <v>1</v>
      </c>
      <c r="M33" s="183">
        <v>1</v>
      </c>
      <c r="N33" s="62"/>
      <c r="O33" s="62"/>
      <c r="P33" s="62"/>
      <c r="Q33" s="62"/>
    </row>
    <row r="34" spans="1:33" ht="25.5" customHeight="1">
      <c r="A34" s="237" t="str">
        <f>[1]سدافكو!$C$3</f>
        <v>سدافكو</v>
      </c>
      <c r="B34" s="238">
        <f>[1]سدافكو!$K$6</f>
        <v>0.37659222897895811</v>
      </c>
      <c r="C34" s="239">
        <v>9.1600000000000001E-2</v>
      </c>
      <c r="D34" s="240">
        <f t="shared" si="3"/>
        <v>3.4495848174472564E-2</v>
      </c>
      <c r="E34" s="179"/>
      <c r="H34" s="160" t="s">
        <v>84</v>
      </c>
      <c r="I34" s="184"/>
      <c r="J34" s="181"/>
      <c r="K34" s="182">
        <f t="shared" si="2"/>
        <v>0</v>
      </c>
      <c r="L34" s="183">
        <v>2</v>
      </c>
      <c r="M34" s="183">
        <v>2</v>
      </c>
      <c r="N34" s="62"/>
      <c r="O34" s="62"/>
      <c r="P34" s="62"/>
      <c r="Q34" s="62"/>
    </row>
    <row r="35" spans="1:33" ht="25.5" customHeight="1">
      <c r="A35" s="237" t="str">
        <f>[1]لخريف!$C$3</f>
        <v>الخريف</v>
      </c>
      <c r="B35" s="238">
        <f>[1]لخريف!$K$6</f>
        <v>0.66179600897601887</v>
      </c>
      <c r="C35" s="239">
        <v>0.1099</v>
      </c>
      <c r="D35" s="240">
        <f t="shared" si="3"/>
        <v>7.2731381386464469E-2</v>
      </c>
      <c r="E35" s="179"/>
      <c r="H35" s="160" t="s">
        <v>85</v>
      </c>
      <c r="I35" s="162"/>
      <c r="J35" s="181"/>
      <c r="K35" s="182">
        <f t="shared" si="2"/>
        <v>0</v>
      </c>
      <c r="L35" s="183">
        <v>2</v>
      </c>
      <c r="M35" s="183">
        <v>2</v>
      </c>
      <c r="N35" s="62"/>
      <c r="O35" s="62"/>
      <c r="P35" s="62"/>
      <c r="Q35" s="62"/>
    </row>
    <row r="36" spans="1:33" ht="25.5" customHeight="1">
      <c r="A36" s="237" t="str">
        <f>'[1]وقت اللياقة'!$C$3</f>
        <v>وقت اللياقة</v>
      </c>
      <c r="B36" s="238">
        <f>'[1]وقت اللياقة'!$K$6</f>
        <v>1.0895102971918065</v>
      </c>
      <c r="C36" s="239">
        <v>7.0599999999999996E-2</v>
      </c>
      <c r="D36" s="240">
        <f t="shared" si="3"/>
        <v>7.6919426981741534E-2</v>
      </c>
      <c r="E36" s="179"/>
      <c r="H36" s="160" t="s">
        <v>86</v>
      </c>
      <c r="I36" s="184"/>
      <c r="J36" s="181">
        <v>2</v>
      </c>
      <c r="K36" s="182">
        <f t="shared" si="2"/>
        <v>1</v>
      </c>
      <c r="L36" s="183">
        <v>2</v>
      </c>
      <c r="M36" s="183">
        <v>3</v>
      </c>
      <c r="N36" s="62" t="s">
        <v>432</v>
      </c>
      <c r="O36" s="62" t="s">
        <v>433</v>
      </c>
      <c r="P36" s="62"/>
      <c r="Q36" s="62"/>
    </row>
    <row r="37" spans="1:33" ht="25.5" customHeight="1">
      <c r="A37" s="178" t="s">
        <v>302</v>
      </c>
      <c r="B37" s="185"/>
      <c r="C37" s="186"/>
      <c r="D37" s="187">
        <f t="shared" ref="D37:D45" si="4">B37*C37</f>
        <v>0</v>
      </c>
      <c r="E37" s="179"/>
      <c r="H37" s="160" t="s">
        <v>87</v>
      </c>
      <c r="I37" s="162"/>
      <c r="J37" s="181">
        <v>1</v>
      </c>
      <c r="K37" s="182">
        <f t="shared" si="2"/>
        <v>1</v>
      </c>
      <c r="L37" s="183">
        <v>2</v>
      </c>
      <c r="M37" s="183">
        <v>2</v>
      </c>
      <c r="N37" s="62" t="s">
        <v>431</v>
      </c>
      <c r="O37" s="62"/>
      <c r="P37" s="62"/>
      <c r="Q37" s="62"/>
    </row>
    <row r="38" spans="1:33" ht="25.5" customHeight="1">
      <c r="A38" s="178" t="s">
        <v>303</v>
      </c>
      <c r="B38" s="185"/>
      <c r="C38" s="186"/>
      <c r="D38" s="187">
        <f t="shared" si="4"/>
        <v>0</v>
      </c>
      <c r="E38" s="179"/>
      <c r="H38" s="160" t="s">
        <v>88</v>
      </c>
      <c r="I38" s="184"/>
      <c r="J38" s="181"/>
      <c r="K38" s="182">
        <f t="shared" si="2"/>
        <v>0</v>
      </c>
      <c r="L38" s="183">
        <v>1</v>
      </c>
      <c r="M38" s="183">
        <v>1</v>
      </c>
      <c r="N38" s="62"/>
      <c r="O38" s="62"/>
      <c r="P38" s="62"/>
      <c r="Q38" s="62"/>
    </row>
    <row r="39" spans="1:33" ht="25.5" customHeight="1">
      <c r="A39" s="178" t="s">
        <v>304</v>
      </c>
      <c r="B39" s="185"/>
      <c r="C39" s="186"/>
      <c r="D39" s="187">
        <f t="shared" si="4"/>
        <v>0</v>
      </c>
      <c r="E39" s="179"/>
      <c r="H39" s="160" t="s">
        <v>89</v>
      </c>
      <c r="I39" s="184"/>
      <c r="J39" s="181"/>
      <c r="K39" s="182">
        <f t="shared" si="2"/>
        <v>0</v>
      </c>
      <c r="L39" s="183">
        <v>2</v>
      </c>
      <c r="M39" s="183">
        <v>3</v>
      </c>
      <c r="N39" s="62"/>
      <c r="O39" s="62"/>
      <c r="P39" s="62"/>
      <c r="Q39" s="62"/>
    </row>
    <row r="40" spans="1:33" ht="25.5" customHeight="1">
      <c r="A40" s="178" t="s">
        <v>305</v>
      </c>
      <c r="B40" s="185"/>
      <c r="C40" s="186"/>
      <c r="D40" s="187">
        <f t="shared" si="4"/>
        <v>0</v>
      </c>
      <c r="E40" s="179"/>
      <c r="H40" s="160" t="s">
        <v>90</v>
      </c>
      <c r="I40" s="184"/>
      <c r="J40" s="181"/>
      <c r="K40" s="182">
        <f t="shared" si="2"/>
        <v>0</v>
      </c>
      <c r="L40" s="183">
        <v>2</v>
      </c>
      <c r="M40" s="183">
        <v>2</v>
      </c>
      <c r="N40" s="62"/>
      <c r="O40" s="62"/>
      <c r="P40" s="62"/>
      <c r="Q40" s="62"/>
    </row>
    <row r="41" spans="1:33" ht="25.5" customHeight="1">
      <c r="A41" s="178" t="s">
        <v>306</v>
      </c>
      <c r="B41" s="185"/>
      <c r="C41" s="186"/>
      <c r="D41" s="187">
        <f t="shared" si="4"/>
        <v>0</v>
      </c>
      <c r="E41" s="179"/>
      <c r="H41" s="160" t="s">
        <v>91</v>
      </c>
      <c r="I41" s="184"/>
      <c r="J41" s="181">
        <v>2</v>
      </c>
      <c r="K41" s="182">
        <f t="shared" si="2"/>
        <v>1</v>
      </c>
      <c r="L41" s="183">
        <v>2</v>
      </c>
      <c r="M41" s="183">
        <v>3</v>
      </c>
      <c r="N41" s="62" t="s">
        <v>425</v>
      </c>
      <c r="O41" s="62" t="s">
        <v>426</v>
      </c>
      <c r="P41" s="62"/>
      <c r="Q41" s="62"/>
    </row>
    <row r="42" spans="1:33" ht="25.5" customHeight="1">
      <c r="A42" s="178" t="s">
        <v>307</v>
      </c>
      <c r="B42" s="185"/>
      <c r="C42" s="186"/>
      <c r="D42" s="187">
        <f t="shared" si="4"/>
        <v>0</v>
      </c>
      <c r="E42" s="179"/>
      <c r="H42" s="160" t="s">
        <v>97</v>
      </c>
      <c r="I42" s="184"/>
      <c r="J42" s="181">
        <v>1</v>
      </c>
      <c r="K42" s="182">
        <f t="shared" si="2"/>
        <v>1</v>
      </c>
      <c r="L42" s="183">
        <v>1</v>
      </c>
      <c r="M42" s="183">
        <v>1</v>
      </c>
      <c r="N42" s="62" t="s">
        <v>429</v>
      </c>
      <c r="O42" s="62"/>
      <c r="P42" s="62"/>
      <c r="Q42" s="62"/>
    </row>
    <row r="43" spans="1:33" ht="25.5" customHeight="1">
      <c r="A43" s="178" t="s">
        <v>308</v>
      </c>
      <c r="B43" s="185"/>
      <c r="C43" s="186"/>
      <c r="D43" s="187">
        <f t="shared" si="4"/>
        <v>0</v>
      </c>
      <c r="E43" s="179"/>
      <c r="H43" s="160" t="s">
        <v>92</v>
      </c>
      <c r="I43" s="184"/>
      <c r="J43" s="181">
        <v>1</v>
      </c>
      <c r="K43" s="182">
        <f t="shared" si="2"/>
        <v>1</v>
      </c>
      <c r="L43" s="183">
        <v>2</v>
      </c>
      <c r="M43" s="183">
        <v>2</v>
      </c>
      <c r="N43" s="62" t="s">
        <v>427</v>
      </c>
      <c r="O43" s="62"/>
      <c r="P43" s="62"/>
      <c r="Q43" s="62"/>
    </row>
    <row r="44" spans="1:33" ht="25.5" customHeight="1">
      <c r="A44" s="178" t="s">
        <v>309</v>
      </c>
      <c r="B44" s="185"/>
      <c r="C44" s="186"/>
      <c r="D44" s="187">
        <f t="shared" si="4"/>
        <v>0</v>
      </c>
      <c r="E44" s="179"/>
      <c r="H44" s="160" t="s">
        <v>93</v>
      </c>
      <c r="I44" s="184"/>
      <c r="J44" s="181">
        <v>1</v>
      </c>
      <c r="K44" s="182">
        <f t="shared" si="2"/>
        <v>1</v>
      </c>
      <c r="L44" s="183">
        <v>1</v>
      </c>
      <c r="M44" s="183">
        <v>1</v>
      </c>
      <c r="N44" s="62" t="s">
        <v>428</v>
      </c>
      <c r="O44" s="62"/>
      <c r="P44" s="62"/>
      <c r="Q44" s="62"/>
    </row>
    <row r="45" spans="1:33" ht="25.5" customHeight="1">
      <c r="A45" s="178" t="s">
        <v>310</v>
      </c>
      <c r="B45" s="185"/>
      <c r="C45" s="186"/>
      <c r="D45" s="187">
        <f t="shared" si="4"/>
        <v>0</v>
      </c>
      <c r="E45" s="179"/>
      <c r="H45" s="160" t="s">
        <v>94</v>
      </c>
      <c r="I45" s="162"/>
      <c r="J45" s="181"/>
      <c r="K45" s="182">
        <f t="shared" si="2"/>
        <v>0</v>
      </c>
      <c r="L45" s="183">
        <v>0</v>
      </c>
      <c r="M45" s="183">
        <v>0</v>
      </c>
      <c r="N45" s="62"/>
      <c r="O45" s="62"/>
      <c r="P45" s="62"/>
      <c r="Q45" s="62"/>
    </row>
    <row r="46" spans="1:33" ht="25.5" customHeight="1">
      <c r="A46" s="178" t="s">
        <v>311</v>
      </c>
      <c r="B46" s="188"/>
      <c r="C46" s="186"/>
      <c r="D46" s="187">
        <f>B46*C46</f>
        <v>0</v>
      </c>
      <c r="E46" s="179"/>
      <c r="H46" s="160" t="s">
        <v>96</v>
      </c>
      <c r="I46" s="189"/>
      <c r="J46" s="181"/>
      <c r="K46" s="182">
        <f t="shared" si="2"/>
        <v>0</v>
      </c>
      <c r="L46" s="183">
        <v>2</v>
      </c>
      <c r="M46" s="183">
        <v>3</v>
      </c>
      <c r="N46" s="62"/>
      <c r="O46" s="62"/>
      <c r="P46" s="62"/>
      <c r="Q46" s="62"/>
      <c r="AG46" s="137">
        <v>2</v>
      </c>
    </row>
    <row r="47" spans="1:33" ht="15">
      <c r="A47" s="351" t="s">
        <v>312</v>
      </c>
      <c r="B47" s="351"/>
      <c r="C47" s="190">
        <f>SUM(C26:C45)</f>
        <v>0.97500000000000009</v>
      </c>
      <c r="D47" s="191">
        <f>SUM(D26:D45)</f>
        <v>0.76543289561053918</v>
      </c>
      <c r="J47" s="192">
        <f>SUM(J26:J46)</f>
        <v>11</v>
      </c>
      <c r="K47" s="192">
        <f>SUM(K26:K46)</f>
        <v>8</v>
      </c>
      <c r="L47" s="193"/>
      <c r="M47" s="193"/>
    </row>
    <row r="48" spans="1:33">
      <c r="K48" s="193"/>
    </row>
    <row r="49" spans="9:13">
      <c r="L49" s="193"/>
      <c r="M49" s="193"/>
    </row>
    <row r="50" spans="9:13">
      <c r="I50" s="193"/>
      <c r="J50" s="193"/>
      <c r="K50" s="193"/>
    </row>
    <row r="51" spans="9:13">
      <c r="L51" s="193"/>
      <c r="M51" s="193"/>
    </row>
    <row r="52" spans="9:13">
      <c r="I52" s="193"/>
      <c r="J52" s="193"/>
      <c r="K52" s="193"/>
    </row>
    <row r="53" spans="9:13">
      <c r="L53" s="193"/>
      <c r="M53" s="193"/>
    </row>
    <row r="54" spans="9:13">
      <c r="I54" s="193"/>
      <c r="J54" s="193"/>
      <c r="K54" s="193"/>
    </row>
    <row r="55" spans="9:13">
      <c r="L55" s="193"/>
      <c r="M55" s="193"/>
    </row>
    <row r="56" spans="9:13">
      <c r="I56" s="193"/>
      <c r="J56" s="193"/>
      <c r="K56" s="193"/>
    </row>
    <row r="58" spans="9:13">
      <c r="I58" s="193"/>
      <c r="J58" s="193"/>
      <c r="K58" s="193"/>
    </row>
  </sheetData>
  <mergeCells count="6">
    <mergeCell ref="A47:B47"/>
    <mergeCell ref="A1:R1"/>
    <mergeCell ref="H4:O4"/>
    <mergeCell ref="J6:K6"/>
    <mergeCell ref="H23:K23"/>
    <mergeCell ref="L23:M23"/>
  </mergeCells>
  <conditionalFormatting sqref="O8:O11">
    <cfRule type="containsText" dxfId="1" priority="1" operator="containsText" text="غير مطالب بالتعديل في الأسبوع القادم">
      <formula>NOT(ISERROR(SEARCH("غير مطالب بالتعديل في الأسبوع القادم",O8)))</formula>
    </cfRule>
    <cfRule type="containsText" dxfId="0" priority="2" operator="containsText" text="يتوجب عليك التعديل الأسبوع القادم">
      <formula>NOT(ISERROR(SEARCH("يتوجب عليك التعديل الأسبوع القادم",O8)))</formula>
    </cfRule>
  </conditionalFormatting>
  <pageMargins left="0.7" right="0.7" top="0.75" bottom="0.75" header="0.3" footer="0.3"/>
  <pageSetup orientation="portrait" horizontalDpi="4294967292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11</vt:i4>
      </vt:variant>
    </vt:vector>
  </HeadingPairs>
  <TitlesOfParts>
    <vt:vector size="11" baseType="lpstr">
      <vt:lpstr>شروط المحفظة</vt:lpstr>
      <vt:lpstr>تقرير تأسيس المحفظة</vt:lpstr>
      <vt:lpstr>تقارير مقارنة الأداء</vt:lpstr>
      <vt:lpstr>تقرير الأسبوع الأول</vt:lpstr>
      <vt:lpstr>تقرير الأسبوع الثاني</vt:lpstr>
      <vt:lpstr>تقرير الأسبوع الثالث</vt:lpstr>
      <vt:lpstr>تقريرالأسبوع الرابع </vt:lpstr>
      <vt:lpstr>تنببيهات</vt:lpstr>
      <vt:lpstr>ملخص المحفظة</vt:lpstr>
      <vt:lpstr>جميع صور المحفظة</vt:lpstr>
      <vt:lpstr>العوائق التي أعترضت الطالب (ـة)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سليم عبدالسلام المسدي</dc:creator>
  <cp:keywords/>
  <dc:description/>
  <cp:lastModifiedBy>abood aohd</cp:lastModifiedBy>
  <dcterms:created xsi:type="dcterms:W3CDTF">2022-12-17T09:27:23Z</dcterms:created>
  <dcterms:modified xsi:type="dcterms:W3CDTF">2024-11-26T20:19:41Z</dcterms:modified>
  <cp:category/>
</cp:coreProperties>
</file>