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wadumar/Desktop/SK/"/>
    </mc:Choice>
  </mc:AlternateContent>
  <xr:revisionPtr revIDLastSave="0" documentId="13_ncr:1_{6923192F-D7F5-CD4D-BFD4-CB915DFCEB73}" xr6:coauthVersionLast="47" xr6:coauthVersionMax="47" xr10:uidLastSave="{00000000-0000-0000-0000-000000000000}"/>
  <bookViews>
    <workbookView xWindow="0" yWindow="860" windowWidth="34200" windowHeight="21380" xr2:uid="{E0FA5E10-BDE9-498C-B875-825C2BB90725}"/>
  </bookViews>
  <sheets>
    <sheet name="Mobiles" sheetId="1" r:id="rId1"/>
    <sheet name="Tablets" sheetId="2" r:id="rId2"/>
    <sheet name="EV-Scoo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4" i="3"/>
  <c r="AC5" i="3"/>
  <c r="AA5" i="3"/>
  <c r="AG4" i="3"/>
  <c r="AF4" i="3"/>
  <c r="AE4" i="3"/>
  <c r="AC4" i="3"/>
  <c r="AA4" i="3"/>
  <c r="V5" i="3"/>
  <c r="P5" i="3"/>
  <c r="V4" i="3"/>
  <c r="P4" i="3"/>
  <c r="L4" i="2"/>
  <c r="U5" i="2"/>
  <c r="W5" i="2" s="1"/>
  <c r="R5" i="2"/>
  <c r="O5" i="2"/>
  <c r="X4" i="2"/>
  <c r="W4" i="2"/>
  <c r="U4" i="2"/>
  <c r="Q4" i="2"/>
  <c r="O4" i="2"/>
  <c r="I5" i="2"/>
  <c r="R4" i="2"/>
  <c r="K4" i="2"/>
  <c r="I4" i="2"/>
  <c r="AE5" i="1"/>
  <c r="AG5" i="1" s="1"/>
  <c r="AH5" i="1" s="1"/>
  <c r="AE6" i="1"/>
  <c r="AE7" i="1"/>
  <c r="AE8" i="1"/>
  <c r="AE9" i="1"/>
  <c r="AE10" i="1"/>
  <c r="AE11" i="1"/>
  <c r="AE12" i="1"/>
  <c r="AG12" i="1" s="1"/>
  <c r="AE13" i="1"/>
  <c r="AG13" i="1" s="1"/>
  <c r="AH13" i="1" s="1"/>
  <c r="AE14" i="1"/>
  <c r="AE15" i="1"/>
  <c r="AE16" i="1"/>
  <c r="AE17" i="1"/>
  <c r="AE18" i="1"/>
  <c r="AE19" i="1"/>
  <c r="AE20" i="1"/>
  <c r="AG20" i="1" s="1"/>
  <c r="AE21" i="1"/>
  <c r="AG21" i="1" s="1"/>
  <c r="AH21" i="1" s="1"/>
  <c r="AE22" i="1"/>
  <c r="AE23" i="1"/>
  <c r="AE24" i="1"/>
  <c r="AE25" i="1"/>
  <c r="AE26" i="1"/>
  <c r="AE27" i="1"/>
  <c r="AE28" i="1"/>
  <c r="AG28" i="1" s="1"/>
  <c r="AE29" i="1"/>
  <c r="AG29" i="1" s="1"/>
  <c r="AH29" i="1" s="1"/>
  <c r="AE30" i="1"/>
  <c r="AE31" i="1"/>
  <c r="AE32" i="1"/>
  <c r="AE33" i="1"/>
  <c r="AE34" i="1"/>
  <c r="AE35" i="1"/>
  <c r="AE4" i="1"/>
  <c r="Y5" i="1"/>
  <c r="Y6" i="1"/>
  <c r="Y7" i="1"/>
  <c r="Y8" i="1"/>
  <c r="Y9" i="1"/>
  <c r="AA9" i="1" s="1"/>
  <c r="AC9" i="1" s="1"/>
  <c r="Y10" i="1"/>
  <c r="AA10" i="1" s="1"/>
  <c r="AC10" i="1" s="1"/>
  <c r="Y11" i="1"/>
  <c r="AA11" i="1" s="1"/>
  <c r="AC11" i="1" s="1"/>
  <c r="Y12" i="1"/>
  <c r="AA12" i="1" s="1"/>
  <c r="AC12" i="1" s="1"/>
  <c r="Y13" i="1"/>
  <c r="Y14" i="1"/>
  <c r="Y15" i="1"/>
  <c r="Y16" i="1"/>
  <c r="Y17" i="1"/>
  <c r="AA17" i="1" s="1"/>
  <c r="AC17" i="1" s="1"/>
  <c r="Y18" i="1"/>
  <c r="AA18" i="1" s="1"/>
  <c r="AC18" i="1" s="1"/>
  <c r="Y19" i="1"/>
  <c r="AA19" i="1" s="1"/>
  <c r="AC19" i="1" s="1"/>
  <c r="Y20" i="1"/>
  <c r="AA20" i="1" s="1"/>
  <c r="AC20" i="1" s="1"/>
  <c r="Y21" i="1"/>
  <c r="Y22" i="1"/>
  <c r="Y23" i="1"/>
  <c r="Y24" i="1"/>
  <c r="Y25" i="1"/>
  <c r="AA25" i="1" s="1"/>
  <c r="AC25" i="1" s="1"/>
  <c r="Y26" i="1"/>
  <c r="AA26" i="1" s="1"/>
  <c r="AC26" i="1" s="1"/>
  <c r="Y27" i="1"/>
  <c r="AA27" i="1" s="1"/>
  <c r="AC27" i="1" s="1"/>
  <c r="Y28" i="1"/>
  <c r="AA28" i="1" s="1"/>
  <c r="AC28" i="1" s="1"/>
  <c r="Y29" i="1"/>
  <c r="Y30" i="1"/>
  <c r="Y31" i="1"/>
  <c r="Y32" i="1"/>
  <c r="Y33" i="1"/>
  <c r="AA33" i="1" s="1"/>
  <c r="AC33" i="1" s="1"/>
  <c r="Y34" i="1"/>
  <c r="AA34" i="1" s="1"/>
  <c r="AC34" i="1" s="1"/>
  <c r="Y35" i="1"/>
  <c r="AA35" i="1" s="1"/>
  <c r="AC35" i="1" s="1"/>
  <c r="Y4" i="1"/>
  <c r="AA4" i="1" s="1"/>
  <c r="S5" i="1"/>
  <c r="U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W4" i="1" s="1"/>
  <c r="T45" i="1"/>
  <c r="AA5" i="1"/>
  <c r="AC5" i="1" s="1"/>
  <c r="AA6" i="1"/>
  <c r="AB6" i="1" s="1"/>
  <c r="AA13" i="1"/>
  <c r="AA14" i="1"/>
  <c r="AC14" i="1" s="1"/>
  <c r="AA15" i="1"/>
  <c r="AC15" i="1" s="1"/>
  <c r="AA16" i="1"/>
  <c r="AB16" i="1" s="1"/>
  <c r="AA21" i="1"/>
  <c r="AB21" i="1" s="1"/>
  <c r="AA22" i="1"/>
  <c r="AC22" i="1" s="1"/>
  <c r="AA23" i="1"/>
  <c r="AB23" i="1" s="1"/>
  <c r="AA24" i="1"/>
  <c r="AC24" i="1" s="1"/>
  <c r="AA29" i="1"/>
  <c r="AB29" i="1" s="1"/>
  <c r="AA30" i="1"/>
  <c r="AC30" i="1" s="1"/>
  <c r="AA31" i="1"/>
  <c r="AC31" i="1" s="1"/>
  <c r="AA32" i="1"/>
  <c r="AC32" i="1" s="1"/>
  <c r="AG6" i="1"/>
  <c r="AH6" i="1" s="1"/>
  <c r="AG7" i="1"/>
  <c r="AG8" i="1"/>
  <c r="AH8" i="1" s="1"/>
  <c r="AG9" i="1"/>
  <c r="AG10" i="1"/>
  <c r="AH10" i="1" s="1"/>
  <c r="AG11" i="1"/>
  <c r="AH11" i="1" s="1"/>
  <c r="AG14" i="1"/>
  <c r="AH14" i="1" s="1"/>
  <c r="AG15" i="1"/>
  <c r="AG16" i="1"/>
  <c r="AH16" i="1" s="1"/>
  <c r="AG17" i="1"/>
  <c r="AH17" i="1" s="1"/>
  <c r="AG18" i="1"/>
  <c r="AH18" i="1" s="1"/>
  <c r="AG19" i="1"/>
  <c r="AH19" i="1" s="1"/>
  <c r="AG22" i="1"/>
  <c r="AH22" i="1" s="1"/>
  <c r="AG23" i="1"/>
  <c r="AH23" i="1" s="1"/>
  <c r="AG24" i="1"/>
  <c r="AH24" i="1" s="1"/>
  <c r="AG25" i="1"/>
  <c r="AG26" i="1"/>
  <c r="AH26" i="1" s="1"/>
  <c r="AG27" i="1"/>
  <c r="AH27" i="1" s="1"/>
  <c r="AG30" i="1"/>
  <c r="AH30" i="1" s="1"/>
  <c r="AG31" i="1"/>
  <c r="AG32" i="1"/>
  <c r="AH32" i="1" s="1"/>
  <c r="AG33" i="1"/>
  <c r="AH33" i="1" s="1"/>
  <c r="AG34" i="1"/>
  <c r="AG35" i="1"/>
  <c r="AH35" i="1" s="1"/>
  <c r="AG4" i="1"/>
  <c r="AH4" i="1" s="1"/>
  <c r="AH34" i="1"/>
  <c r="AC29" i="1"/>
  <c r="AC23" i="1"/>
  <c r="AC13" i="1"/>
  <c r="AC6" i="1"/>
  <c r="AH31" i="1"/>
  <c r="AH25" i="1"/>
  <c r="AH15" i="1"/>
  <c r="AH9" i="1"/>
  <c r="AH7" i="1"/>
  <c r="AB13" i="1"/>
  <c r="AB14" i="1"/>
  <c r="AB15" i="1"/>
  <c r="AB5" i="1"/>
  <c r="AM3" i="1"/>
  <c r="V7" i="1"/>
  <c r="V15" i="1"/>
  <c r="V23" i="1"/>
  <c r="V31" i="1"/>
  <c r="V4" i="1"/>
  <c r="AE5" i="3" l="1"/>
  <c r="AF5" i="3" s="1"/>
  <c r="T5" i="3"/>
  <c r="Z5" i="3"/>
  <c r="R4" i="3"/>
  <c r="T4" i="3" s="1"/>
  <c r="L5" i="3"/>
  <c r="X5" i="3"/>
  <c r="Y5" i="3" s="1"/>
  <c r="L4" i="3"/>
  <c r="X4" i="3"/>
  <c r="Y4" i="3" s="1"/>
  <c r="R5" i="3"/>
  <c r="Y5" i="2"/>
  <c r="X5" i="2"/>
  <c r="Q5" i="2"/>
  <c r="S5" i="2" s="1"/>
  <c r="K5" i="2"/>
  <c r="L5" i="2" s="1"/>
  <c r="AA8" i="1"/>
  <c r="AC8" i="1" s="1"/>
  <c r="AA7" i="1"/>
  <c r="AB7" i="1" s="1"/>
  <c r="AB30" i="1"/>
  <c r="AB22" i="1"/>
  <c r="AC21" i="1"/>
  <c r="AB31" i="1"/>
  <c r="AC4" i="1"/>
  <c r="V11" i="1"/>
  <c r="V28" i="1"/>
  <c r="V35" i="1"/>
  <c r="V19" i="1"/>
  <c r="V34" i="1"/>
  <c r="V26" i="1"/>
  <c r="V18" i="1"/>
  <c r="V9" i="1"/>
  <c r="V20" i="1"/>
  <c r="V27" i="1"/>
  <c r="W12" i="1"/>
  <c r="V33" i="1"/>
  <c r="V25" i="1"/>
  <c r="V17" i="1"/>
  <c r="V8" i="1"/>
  <c r="V10" i="1"/>
  <c r="V32" i="1"/>
  <c r="V24" i="1"/>
  <c r="V16" i="1"/>
  <c r="W23" i="1"/>
  <c r="W31" i="1"/>
  <c r="W7" i="1"/>
  <c r="W24" i="1"/>
  <c r="W16" i="1"/>
  <c r="W8" i="1"/>
  <c r="W32" i="1"/>
  <c r="W15" i="1"/>
  <c r="AC16" i="1"/>
  <c r="AB32" i="1"/>
  <c r="AB24" i="1"/>
  <c r="AB8" i="1"/>
  <c r="AB4" i="1"/>
  <c r="W35" i="1"/>
  <c r="W27" i="1"/>
  <c r="W19" i="1"/>
  <c r="W11" i="1"/>
  <c r="W28" i="1"/>
  <c r="W34" i="1"/>
  <c r="W26" i="1"/>
  <c r="W18" i="1"/>
  <c r="W10" i="1"/>
  <c r="W20" i="1"/>
  <c r="W33" i="1"/>
  <c r="W25" i="1"/>
  <c r="W17" i="1"/>
  <c r="W9" i="1"/>
  <c r="AB20" i="1"/>
  <c r="AB35" i="1"/>
  <c r="AB27" i="1"/>
  <c r="AB19" i="1"/>
  <c r="AB28" i="1"/>
  <c r="AB34" i="1"/>
  <c r="AB26" i="1"/>
  <c r="AB18" i="1"/>
  <c r="AB10" i="1"/>
  <c r="AB11" i="1"/>
  <c r="AB12" i="1"/>
  <c r="AB33" i="1"/>
  <c r="AB25" i="1"/>
  <c r="AB17" i="1"/>
  <c r="AB9" i="1"/>
  <c r="AH12" i="1"/>
  <c r="AH20" i="1"/>
  <c r="AH28" i="1"/>
  <c r="AI12" i="1"/>
  <c r="AI5" i="1"/>
  <c r="AI13" i="1"/>
  <c r="AI21" i="1"/>
  <c r="AI29" i="1"/>
  <c r="AI6" i="1"/>
  <c r="AI14" i="1"/>
  <c r="AI22" i="1"/>
  <c r="AI30" i="1"/>
  <c r="AI7" i="1"/>
  <c r="AI15" i="1"/>
  <c r="AI23" i="1"/>
  <c r="AI31" i="1"/>
  <c r="AI24" i="1"/>
  <c r="AI9" i="1"/>
  <c r="AI17" i="1"/>
  <c r="AI33" i="1"/>
  <c r="AI10" i="1"/>
  <c r="AI18" i="1"/>
  <c r="AI26" i="1"/>
  <c r="AI34" i="1"/>
  <c r="AI4" i="1"/>
  <c r="AI8" i="1"/>
  <c r="AI16" i="1"/>
  <c r="AI32" i="1"/>
  <c r="AI25" i="1"/>
  <c r="AI11" i="1"/>
  <c r="AI19" i="1"/>
  <c r="AI27" i="1"/>
  <c r="AI35" i="1"/>
  <c r="AG5" i="3" l="1"/>
  <c r="S5" i="3"/>
  <c r="M5" i="3"/>
  <c r="N5" i="3"/>
  <c r="Z4" i="3"/>
  <c r="M4" i="3"/>
  <c r="S4" i="3"/>
  <c r="N4" i="3"/>
  <c r="M5" i="2"/>
  <c r="Y4" i="2"/>
  <c r="M4" i="2"/>
  <c r="S4" i="2"/>
  <c r="AC7" i="1"/>
  <c r="V30" i="1"/>
  <c r="W30" i="1"/>
  <c r="V29" i="1"/>
  <c r="W29" i="1"/>
  <c r="V6" i="1"/>
  <c r="W6" i="1"/>
  <c r="V14" i="1"/>
  <c r="W14" i="1"/>
  <c r="V5" i="1"/>
  <c r="W5" i="1"/>
  <c r="V13" i="1"/>
  <c r="W13" i="1"/>
  <c r="V21" i="1"/>
  <c r="W21" i="1"/>
  <c r="V22" i="1"/>
  <c r="W22" i="1"/>
  <c r="AI28" i="1"/>
  <c r="AI20" i="1"/>
  <c r="V12" i="1"/>
</calcChain>
</file>

<file path=xl/sharedStrings.xml><?xml version="1.0" encoding="utf-8"?>
<sst xmlns="http://schemas.openxmlformats.org/spreadsheetml/2006/main" count="353" uniqueCount="166">
  <si>
    <t>Make</t>
  </si>
  <si>
    <t>Model</t>
  </si>
  <si>
    <t>Color</t>
  </si>
  <si>
    <t>Memory</t>
  </si>
  <si>
    <t xml:space="preserve"> </t>
  </si>
  <si>
    <t>Price</t>
  </si>
  <si>
    <t>PRODICT INFO</t>
  </si>
  <si>
    <t>Battery</t>
  </si>
  <si>
    <t>Samsung</t>
  </si>
  <si>
    <t>OS</t>
  </si>
  <si>
    <t>Dimentions</t>
  </si>
  <si>
    <t>Weight</t>
  </si>
  <si>
    <t>Size</t>
  </si>
  <si>
    <t>Camera</t>
  </si>
  <si>
    <t>CPU</t>
  </si>
  <si>
    <t>SIM</t>
  </si>
  <si>
    <t>Display</t>
  </si>
  <si>
    <t>A15</t>
  </si>
  <si>
    <t xml:space="preserve">A15 </t>
  </si>
  <si>
    <t>A16</t>
  </si>
  <si>
    <t>A25</t>
  </si>
  <si>
    <t>A24</t>
  </si>
  <si>
    <t>Band</t>
  </si>
  <si>
    <t>4G</t>
  </si>
  <si>
    <t>6GB-128GB</t>
  </si>
  <si>
    <t>8GB-256GB</t>
  </si>
  <si>
    <t>A34</t>
  </si>
  <si>
    <t>8GB-128GB</t>
  </si>
  <si>
    <t>A35</t>
  </si>
  <si>
    <t>5G</t>
  </si>
  <si>
    <t>A54</t>
  </si>
  <si>
    <t>Z Flip 5</t>
  </si>
  <si>
    <t>Z Fold 5</t>
  </si>
  <si>
    <t>12GB-256GB</t>
  </si>
  <si>
    <t>8GB-512GB</t>
  </si>
  <si>
    <t>12GB-512GB</t>
  </si>
  <si>
    <t>Z Fold 6</t>
  </si>
  <si>
    <t>Z Flip 6</t>
  </si>
  <si>
    <t>S22 Ultra</t>
  </si>
  <si>
    <t xml:space="preserve">S24 </t>
  </si>
  <si>
    <t>S24 FE</t>
  </si>
  <si>
    <t>S23 FE</t>
  </si>
  <si>
    <t>S24 Ultra</t>
  </si>
  <si>
    <t>SPECIFICATIONS</t>
  </si>
  <si>
    <t>INFINIX</t>
  </si>
  <si>
    <t>Hot 50 Pro Plus</t>
  </si>
  <si>
    <t>Note 40 Pro Plus</t>
  </si>
  <si>
    <t xml:space="preserve">Zero 40 </t>
  </si>
  <si>
    <t xml:space="preserve">Note 40 Pro </t>
  </si>
  <si>
    <t xml:space="preserve">Note 40 </t>
  </si>
  <si>
    <t>Zero 40 5G</t>
  </si>
  <si>
    <t>Zero Flip</t>
  </si>
  <si>
    <t>16GB-512GB</t>
  </si>
  <si>
    <t>TECNO</t>
  </si>
  <si>
    <t>Spark 20 Pro Plus</t>
  </si>
  <si>
    <t>Camon 30S</t>
  </si>
  <si>
    <t>Pova 6</t>
  </si>
  <si>
    <t>Camon 30 Premier</t>
  </si>
  <si>
    <t>SHAAMILKAR TABLET OFFERING</t>
  </si>
  <si>
    <t>SHAAMILKAR MOBILES OFFERING</t>
  </si>
  <si>
    <t>Wifi/SIM</t>
  </si>
  <si>
    <t>Samsung Galaxy Tab</t>
  </si>
  <si>
    <t>A9 Plus (X216)</t>
  </si>
  <si>
    <t>Navy Blue</t>
  </si>
  <si>
    <t xml:space="preserve">A9 Plus </t>
  </si>
  <si>
    <t>Silver, Graphite</t>
  </si>
  <si>
    <t>SHAAMILKAR EV OFFERING</t>
  </si>
  <si>
    <t>Nisa</t>
  </si>
  <si>
    <t>Gen Z</t>
  </si>
  <si>
    <t>S1</t>
  </si>
  <si>
    <t>S1 Pro</t>
  </si>
  <si>
    <t>Nisa 3W</t>
  </si>
  <si>
    <t>C1 Air</t>
  </si>
  <si>
    <t>Range</t>
  </si>
  <si>
    <t xml:space="preserve">Battery </t>
  </si>
  <si>
    <t>Motor</t>
  </si>
  <si>
    <t>Speed</t>
  </si>
  <si>
    <t>45 km/h</t>
  </si>
  <si>
    <t>90 km</t>
  </si>
  <si>
    <t>60V 32 Ah Graphene</t>
  </si>
  <si>
    <t>50 km/h</t>
  </si>
  <si>
    <t>80 km</t>
  </si>
  <si>
    <t>60 km/h</t>
  </si>
  <si>
    <t>72V 32 Ah Graphene</t>
  </si>
  <si>
    <t>100 Km</t>
  </si>
  <si>
    <t>72V 35 Ah Graphene</t>
  </si>
  <si>
    <t>70 Km</t>
  </si>
  <si>
    <t>60V 26 Ah Graphene</t>
  </si>
  <si>
    <t>120 Km</t>
  </si>
  <si>
    <t>70 km/h</t>
  </si>
  <si>
    <t>Okla</t>
  </si>
  <si>
    <t>Omigo</t>
  </si>
  <si>
    <t>74V 28 Ah Lithium Ion</t>
  </si>
  <si>
    <t>75 Km</t>
  </si>
  <si>
    <t>Omigo+</t>
  </si>
  <si>
    <t>Notes</t>
  </si>
  <si>
    <t>80 Km</t>
  </si>
  <si>
    <t>Female Specific Model</t>
  </si>
  <si>
    <t>Omo</t>
  </si>
  <si>
    <t>Okt</t>
  </si>
  <si>
    <t>65 km/h</t>
  </si>
  <si>
    <t>United</t>
  </si>
  <si>
    <t>Electric Smart</t>
  </si>
  <si>
    <t>Electric Classy</t>
  </si>
  <si>
    <t>Electric Sharp</t>
  </si>
  <si>
    <t>90-100km</t>
  </si>
  <si>
    <t>60-65km</t>
  </si>
  <si>
    <t>100-110km</t>
  </si>
  <si>
    <t>1000 W</t>
  </si>
  <si>
    <t>Aima</t>
  </si>
  <si>
    <t>Aima One</t>
  </si>
  <si>
    <t>1500W</t>
  </si>
  <si>
    <t>Aima Pulse</t>
  </si>
  <si>
    <t>1200W</t>
  </si>
  <si>
    <t>Aima Spark</t>
  </si>
  <si>
    <t>600W</t>
  </si>
  <si>
    <t>150km</t>
  </si>
  <si>
    <t>160 Km</t>
  </si>
  <si>
    <t>Eveon</t>
  </si>
  <si>
    <t>Leopard</t>
  </si>
  <si>
    <t>Joy</t>
  </si>
  <si>
    <t>1000W</t>
  </si>
  <si>
    <t>Leopard Pro</t>
  </si>
  <si>
    <t>2000W</t>
  </si>
  <si>
    <t>Pronto Plus</t>
  </si>
  <si>
    <t>Flora</t>
  </si>
  <si>
    <t>Pearl</t>
  </si>
  <si>
    <t>800W</t>
  </si>
  <si>
    <t>60-70 Km</t>
  </si>
  <si>
    <t>55-60 Km</t>
  </si>
  <si>
    <t>60-65 Km</t>
  </si>
  <si>
    <t>40-45 km/h</t>
  </si>
  <si>
    <t>50-55 km/h</t>
  </si>
  <si>
    <t>55-60 km/h</t>
  </si>
  <si>
    <t>45-50 km/h</t>
  </si>
  <si>
    <t>Jolta</t>
  </si>
  <si>
    <t>70D</t>
  </si>
  <si>
    <t>70L</t>
  </si>
  <si>
    <t>70-80 Km</t>
  </si>
  <si>
    <t>110-125 Km</t>
  </si>
  <si>
    <t>55 km/h</t>
  </si>
  <si>
    <t>600 W</t>
  </si>
  <si>
    <t>1200 W</t>
  </si>
  <si>
    <t>2000 W</t>
  </si>
  <si>
    <t>1500 W</t>
  </si>
  <si>
    <t>2500 W</t>
  </si>
  <si>
    <t>Evee</t>
  </si>
  <si>
    <t>Metro</t>
  </si>
  <si>
    <t>Revoo</t>
  </si>
  <si>
    <t>Yadea</t>
  </si>
  <si>
    <t>Vlektra</t>
  </si>
  <si>
    <t xml:space="preserve">INSTALLMENT PLANS </t>
  </si>
  <si>
    <t xml:space="preserve">Downpayment </t>
  </si>
  <si>
    <t xml:space="preserve">Installment Plan </t>
  </si>
  <si>
    <t xml:space="preserve">Penalty </t>
  </si>
  <si>
    <t>Term (months)</t>
  </si>
  <si>
    <t>Profit (%)</t>
  </si>
  <si>
    <t>SBP Rate</t>
  </si>
  <si>
    <t>SK Rate</t>
  </si>
  <si>
    <t>Penalty Rate</t>
  </si>
  <si>
    <t>Final Price</t>
  </si>
  <si>
    <t xml:space="preserve">6 Months </t>
  </si>
  <si>
    <t>12 Months</t>
  </si>
  <si>
    <t>9 Months</t>
  </si>
  <si>
    <t>18 Months</t>
  </si>
  <si>
    <t>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</si>
</sst>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2" fillId="0" borderId="0" xfId="1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3" fontId="0" fillId="0" borderId="0" xfId="0" applyNumberFormat="1"/>
    <xf numFmtId="9" fontId="2" fillId="0" borderId="0" xfId="0" applyNumberFormat="1" applyFont="1" applyAlignment="1">
      <alignment horizontal="center"/>
    </xf>
    <xf numFmtId="165" fontId="0" fillId="0" borderId="0" xfId="0" applyNumberFormat="1"/>
    <xf numFmtId="37" fontId="0" fillId="0" borderId="0" xfId="0" applyNumberFormat="1"/>
    <xf numFmtId="10" fontId="2" fillId="0" borderId="0" xfId="0" applyNumberFormat="1" applyFont="1" applyAlignment="1">
      <alignment horizontal="center"/>
    </xf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2" borderId="0" xfId="0" applyNumberFormat="1" applyFill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9" xfId="1" applyNumberFormat="1" applyFont="1" applyBorder="1" applyAlignment="1">
      <alignment horizontal="center"/>
    </xf>
    <xf numFmtId="39" fontId="0" fillId="0" borderId="9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0" fontId="0" fillId="0" borderId="1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C68B767-9629-3C46-8527-09ED35AAA5C5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AbKBM5xnVcqOMkrPF0-O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1EA0-5E04-4EE1-A99C-F8308E9D08CA}">
  <dimension ref="A1:AN45"/>
  <sheetViews>
    <sheetView showGridLines="0" tabSelected="1" zoomScale="125" zoomScaleNormal="146" workbookViewId="0">
      <selection activeCell="U30" sqref="U30"/>
    </sheetView>
  </sheetViews>
  <sheetFormatPr baseColWidth="10" defaultColWidth="8.83203125" defaultRowHeight="15" outlineLevelCol="1" x14ac:dyDescent="0.2"/>
  <cols>
    <col min="2" max="2" width="16.33203125" bestFit="1" customWidth="1"/>
    <col min="3" max="3" width="12" style="4" customWidth="1"/>
    <col min="4" max="4" width="11" bestFit="1" customWidth="1"/>
    <col min="5" max="5" width="8.83203125" hidden="1" customWidth="1" outlineLevel="1"/>
    <col min="6" max="6" width="10.33203125" hidden="1" customWidth="1" outlineLevel="1"/>
    <col min="7" max="17" width="8.83203125" hidden="1" customWidth="1" outlineLevel="1"/>
    <col min="18" max="18" width="12.5" bestFit="1" customWidth="1" collapsed="1"/>
    <col min="19" max="19" width="12.6640625" bestFit="1" customWidth="1"/>
    <col min="21" max="21" width="14.1640625" bestFit="1" customWidth="1"/>
    <col min="22" max="22" width="7.33203125" bestFit="1" customWidth="1"/>
    <col min="23" max="23" width="9.33203125" bestFit="1" customWidth="1"/>
    <col min="24" max="24" width="12.5" bestFit="1" customWidth="1"/>
    <col min="25" max="25" width="12.6640625" bestFit="1" customWidth="1"/>
    <col min="27" max="27" width="14.1640625" bestFit="1" customWidth="1"/>
    <col min="28" max="28" width="8.83203125" customWidth="1"/>
    <col min="29" max="29" width="9.33203125" bestFit="1" customWidth="1"/>
    <col min="30" max="30" width="12.5" bestFit="1" customWidth="1"/>
    <col min="31" max="31" width="12.6640625" bestFit="1" customWidth="1"/>
    <col min="33" max="33" width="14.1640625" bestFit="1" customWidth="1"/>
    <col min="35" max="35" width="9.33203125" bestFit="1" customWidth="1"/>
    <col min="38" max="38" width="9.1640625" bestFit="1" customWidth="1"/>
    <col min="39" max="39" width="10.1640625" bestFit="1" customWidth="1"/>
    <col min="40" max="40" width="11.5" bestFit="1" customWidth="1"/>
  </cols>
  <sheetData>
    <row r="1" spans="1:40" ht="19" x14ac:dyDescent="0.25">
      <c r="A1" s="1" t="s">
        <v>59</v>
      </c>
      <c r="R1" s="38" t="s">
        <v>161</v>
      </c>
      <c r="S1" s="38"/>
      <c r="T1" s="38"/>
      <c r="U1" s="38"/>
      <c r="V1" s="38"/>
      <c r="W1" s="38"/>
      <c r="X1" s="38" t="s">
        <v>163</v>
      </c>
      <c r="Y1" s="38"/>
      <c r="Z1" s="38"/>
      <c r="AA1" s="38"/>
      <c r="AB1" s="38"/>
      <c r="AC1" s="38"/>
      <c r="AD1" s="38" t="s">
        <v>162</v>
      </c>
      <c r="AE1" s="38"/>
      <c r="AF1" s="38"/>
      <c r="AG1" s="38"/>
      <c r="AH1" s="38"/>
      <c r="AI1" s="38"/>
    </row>
    <row r="2" spans="1:40" s="2" customFormat="1" ht="16" x14ac:dyDescent="0.2">
      <c r="A2" s="10" t="s">
        <v>6</v>
      </c>
      <c r="B2" s="10"/>
      <c r="C2" s="10"/>
      <c r="D2" s="10"/>
      <c r="E2" s="10" t="s">
        <v>43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R2" s="33" t="s">
        <v>151</v>
      </c>
      <c r="S2" s="34"/>
      <c r="T2" s="34"/>
      <c r="U2" s="34"/>
      <c r="V2" s="35"/>
      <c r="W2" s="36"/>
      <c r="X2" s="33" t="s">
        <v>151</v>
      </c>
      <c r="Y2" s="34"/>
      <c r="Z2" s="34"/>
      <c r="AA2" s="34"/>
      <c r="AB2" s="35"/>
      <c r="AC2" s="36"/>
      <c r="AD2" s="33" t="s">
        <v>151</v>
      </c>
      <c r="AE2" s="34"/>
      <c r="AF2" s="34"/>
      <c r="AG2" s="34"/>
      <c r="AH2" s="35"/>
      <c r="AI2" s="37"/>
      <c r="AL2" s="6" t="s">
        <v>157</v>
      </c>
      <c r="AM2" s="8" t="s">
        <v>158</v>
      </c>
      <c r="AN2" s="8" t="s">
        <v>159</v>
      </c>
    </row>
    <row r="3" spans="1:40" s="3" customFormat="1" x14ac:dyDescent="0.2">
      <c r="A3" s="3" t="s">
        <v>0</v>
      </c>
      <c r="B3" s="3" t="s">
        <v>1</v>
      </c>
      <c r="C3" s="5" t="s">
        <v>5</v>
      </c>
      <c r="D3" s="3" t="s">
        <v>3</v>
      </c>
      <c r="E3" s="3" t="s">
        <v>9</v>
      </c>
      <c r="F3" s="3" t="s">
        <v>10</v>
      </c>
      <c r="G3" s="3" t="s">
        <v>11</v>
      </c>
      <c r="H3" s="3" t="s">
        <v>15</v>
      </c>
      <c r="I3" s="3" t="s">
        <v>2</v>
      </c>
      <c r="J3" s="3" t="s">
        <v>14</v>
      </c>
      <c r="K3" s="3" t="s">
        <v>22</v>
      </c>
      <c r="L3" s="3" t="s">
        <v>14</v>
      </c>
      <c r="M3" s="3" t="s">
        <v>16</v>
      </c>
      <c r="N3" s="3" t="s">
        <v>12</v>
      </c>
      <c r="O3" s="3" t="s">
        <v>7</v>
      </c>
      <c r="P3" s="3" t="s">
        <v>13</v>
      </c>
      <c r="R3" s="39" t="s">
        <v>155</v>
      </c>
      <c r="S3" s="40" t="s">
        <v>152</v>
      </c>
      <c r="T3" s="40" t="s">
        <v>156</v>
      </c>
      <c r="U3" s="40" t="s">
        <v>153</v>
      </c>
      <c r="V3" s="40" t="s">
        <v>154</v>
      </c>
      <c r="W3" s="41" t="s">
        <v>160</v>
      </c>
      <c r="X3" s="39" t="s">
        <v>155</v>
      </c>
      <c r="Y3" s="40" t="s">
        <v>152</v>
      </c>
      <c r="Z3" s="40" t="s">
        <v>156</v>
      </c>
      <c r="AA3" s="40" t="s">
        <v>153</v>
      </c>
      <c r="AB3" s="40" t="s">
        <v>154</v>
      </c>
      <c r="AC3" s="41" t="s">
        <v>160</v>
      </c>
      <c r="AD3" s="39" t="s">
        <v>155</v>
      </c>
      <c r="AE3" s="40" t="s">
        <v>152</v>
      </c>
      <c r="AF3" s="40" t="s">
        <v>156</v>
      </c>
      <c r="AG3" s="40" t="s">
        <v>153</v>
      </c>
      <c r="AH3" s="40" t="s">
        <v>154</v>
      </c>
      <c r="AI3" s="41" t="s">
        <v>160</v>
      </c>
      <c r="AL3" s="15">
        <v>0.12</v>
      </c>
      <c r="AM3" s="15">
        <f>AL3+2%</f>
        <v>0.13999999999999999</v>
      </c>
      <c r="AN3" s="18">
        <v>2.5000000000000001E-2</v>
      </c>
    </row>
    <row r="4" spans="1:40" x14ac:dyDescent="0.2">
      <c r="A4" t="s">
        <v>8</v>
      </c>
      <c r="B4" t="s">
        <v>17</v>
      </c>
      <c r="C4" s="22">
        <v>52999</v>
      </c>
      <c r="D4" t="s">
        <v>24</v>
      </c>
      <c r="K4" t="s">
        <v>23</v>
      </c>
      <c r="R4" s="24">
        <v>6</v>
      </c>
      <c r="S4" s="25">
        <f>C4*0.25</f>
        <v>13249.75</v>
      </c>
      <c r="T4" s="26">
        <v>1.36</v>
      </c>
      <c r="U4" s="27">
        <f>((C4-S4)*T4)/6</f>
        <v>9009.83</v>
      </c>
      <c r="V4" s="27">
        <f>U4*$AN$3</f>
        <v>225.24575000000002</v>
      </c>
      <c r="W4" s="42">
        <f>S4+(U4*R4)</f>
        <v>67308.73</v>
      </c>
      <c r="X4" s="24">
        <v>9</v>
      </c>
      <c r="Y4" s="25">
        <f>C4*0.25</f>
        <v>13249.75</v>
      </c>
      <c r="Z4" s="26">
        <v>1.36</v>
      </c>
      <c r="AA4" s="27">
        <f>((C4-Y4)*Z4)/9</f>
        <v>6006.5533333333333</v>
      </c>
      <c r="AB4" s="27">
        <f>AA4*$AN$3</f>
        <v>150.16383333333334</v>
      </c>
      <c r="AC4" s="42">
        <f>Y4+(AA4*X4)</f>
        <v>67308.73</v>
      </c>
      <c r="AD4" s="24">
        <v>12</v>
      </c>
      <c r="AE4" s="25">
        <f>C4*0.25</f>
        <v>13249.75</v>
      </c>
      <c r="AF4" s="26">
        <v>1.36</v>
      </c>
      <c r="AG4" s="27">
        <f>((C4-AE4)*AF4)/12</f>
        <v>4504.915</v>
      </c>
      <c r="AH4" s="27">
        <f>AG4*$AN$3</f>
        <v>112.62287500000001</v>
      </c>
      <c r="AI4" s="42">
        <f>AE4+(AG4*AD4)</f>
        <v>67308.73</v>
      </c>
    </row>
    <row r="5" spans="1:40" x14ac:dyDescent="0.2">
      <c r="B5" t="s">
        <v>18</v>
      </c>
      <c r="C5" s="22">
        <v>59999</v>
      </c>
      <c r="D5" t="s">
        <v>25</v>
      </c>
      <c r="K5" t="s">
        <v>23</v>
      </c>
      <c r="R5" s="24">
        <v>6</v>
      </c>
      <c r="S5" s="25">
        <f t="shared" ref="S5:S35" si="0">C5*0.25</f>
        <v>14999.75</v>
      </c>
      <c r="T5" s="26">
        <v>1.36</v>
      </c>
      <c r="U5" s="27">
        <f t="shared" ref="U5:U35" si="1">((C5-S5)*T5)/6</f>
        <v>10199.83</v>
      </c>
      <c r="V5" s="27">
        <f t="shared" ref="V5:V35" si="2">U5*$AN$3</f>
        <v>254.99575000000002</v>
      </c>
      <c r="W5" s="42">
        <f t="shared" ref="W5:W35" si="3">S5+(U5*R5)</f>
        <v>76198.73</v>
      </c>
      <c r="X5" s="24">
        <v>9</v>
      </c>
      <c r="Y5" s="25">
        <f t="shared" ref="Y5:Y35" si="4">C5*0.25</f>
        <v>14999.75</v>
      </c>
      <c r="Z5" s="26">
        <v>1.36</v>
      </c>
      <c r="AA5" s="27">
        <f t="shared" ref="AA5:AA35" si="5">((C5-Y5)*Z5)/9</f>
        <v>6799.8866666666672</v>
      </c>
      <c r="AB5" s="27">
        <f t="shared" ref="AB5:AB35" si="6">AA5*$AN$3</f>
        <v>169.99716666666669</v>
      </c>
      <c r="AC5" s="42">
        <f t="shared" ref="AC5:AC35" si="7">Y5+(AA5*X5)</f>
        <v>76198.73000000001</v>
      </c>
      <c r="AD5" s="24">
        <v>12</v>
      </c>
      <c r="AE5" s="25">
        <f t="shared" ref="AE5:AE35" si="8">C5*0.25</f>
        <v>14999.75</v>
      </c>
      <c r="AF5" s="26">
        <v>1.36</v>
      </c>
      <c r="AG5" s="27">
        <f t="shared" ref="AG5:AG35" si="9">((C5-AE5)*AF5)/12</f>
        <v>5099.915</v>
      </c>
      <c r="AH5" s="27">
        <f t="shared" ref="AH5:AH35" si="10">AG5*$AN$3</f>
        <v>127.49787500000001</v>
      </c>
      <c r="AI5" s="42">
        <f t="shared" ref="AI5:AI35" si="11">AE5+(AG5*AD5)</f>
        <v>76198.73</v>
      </c>
      <c r="AL5" s="16"/>
    </row>
    <row r="6" spans="1:40" x14ac:dyDescent="0.2">
      <c r="B6" t="s">
        <v>19</v>
      </c>
      <c r="C6" s="22">
        <v>54999</v>
      </c>
      <c r="D6" t="s">
        <v>24</v>
      </c>
      <c r="K6" t="s">
        <v>23</v>
      </c>
      <c r="R6" s="24">
        <v>6</v>
      </c>
      <c r="S6" s="25">
        <f t="shared" si="0"/>
        <v>13749.75</v>
      </c>
      <c r="T6" s="26">
        <v>1.36</v>
      </c>
      <c r="U6" s="27">
        <f t="shared" si="1"/>
        <v>9349.83</v>
      </c>
      <c r="V6" s="27">
        <f t="shared" si="2"/>
        <v>233.74575000000002</v>
      </c>
      <c r="W6" s="42">
        <f t="shared" si="3"/>
        <v>69848.73</v>
      </c>
      <c r="X6" s="24">
        <v>9</v>
      </c>
      <c r="Y6" s="25">
        <f t="shared" si="4"/>
        <v>13749.75</v>
      </c>
      <c r="Z6" s="26">
        <v>1.36</v>
      </c>
      <c r="AA6" s="27">
        <f t="shared" si="5"/>
        <v>6233.22</v>
      </c>
      <c r="AB6" s="27">
        <f t="shared" si="6"/>
        <v>155.83050000000003</v>
      </c>
      <c r="AC6" s="42">
        <f t="shared" si="7"/>
        <v>69848.73000000001</v>
      </c>
      <c r="AD6" s="24">
        <v>12</v>
      </c>
      <c r="AE6" s="25">
        <f t="shared" si="8"/>
        <v>13749.75</v>
      </c>
      <c r="AF6" s="26">
        <v>1.36</v>
      </c>
      <c r="AG6" s="27">
        <f t="shared" si="9"/>
        <v>4674.915</v>
      </c>
      <c r="AH6" s="27">
        <f t="shared" si="10"/>
        <v>116.87287500000001</v>
      </c>
      <c r="AI6" s="42">
        <f t="shared" si="11"/>
        <v>69848.73</v>
      </c>
      <c r="AL6" s="14"/>
    </row>
    <row r="7" spans="1:40" x14ac:dyDescent="0.2">
      <c r="B7" t="s">
        <v>19</v>
      </c>
      <c r="C7" s="22">
        <v>61999</v>
      </c>
      <c r="D7" t="s">
        <v>25</v>
      </c>
      <c r="K7" t="s">
        <v>23</v>
      </c>
      <c r="R7" s="24">
        <v>6</v>
      </c>
      <c r="S7" s="25">
        <f t="shared" si="0"/>
        <v>15499.75</v>
      </c>
      <c r="T7" s="26">
        <v>1.36</v>
      </c>
      <c r="U7" s="27">
        <f t="shared" si="1"/>
        <v>10539.83</v>
      </c>
      <c r="V7" s="27">
        <f t="shared" si="2"/>
        <v>263.49574999999999</v>
      </c>
      <c r="W7" s="42">
        <f t="shared" si="3"/>
        <v>78738.73</v>
      </c>
      <c r="X7" s="24">
        <v>9</v>
      </c>
      <c r="Y7" s="25">
        <f t="shared" si="4"/>
        <v>15499.75</v>
      </c>
      <c r="Z7" s="26">
        <v>1.36</v>
      </c>
      <c r="AA7" s="27">
        <f t="shared" si="5"/>
        <v>7026.5533333333333</v>
      </c>
      <c r="AB7" s="27">
        <f t="shared" si="6"/>
        <v>175.66383333333334</v>
      </c>
      <c r="AC7" s="42">
        <f t="shared" si="7"/>
        <v>78738.73</v>
      </c>
      <c r="AD7" s="24">
        <v>12</v>
      </c>
      <c r="AE7" s="25">
        <f t="shared" si="8"/>
        <v>15499.75</v>
      </c>
      <c r="AF7" s="26">
        <v>1.36</v>
      </c>
      <c r="AG7" s="27">
        <f t="shared" si="9"/>
        <v>5269.915</v>
      </c>
      <c r="AH7" s="27">
        <f t="shared" si="10"/>
        <v>131.74787499999999</v>
      </c>
      <c r="AI7" s="42">
        <f t="shared" si="11"/>
        <v>78738.73</v>
      </c>
      <c r="AM7" s="14"/>
    </row>
    <row r="8" spans="1:40" x14ac:dyDescent="0.2">
      <c r="B8" t="s">
        <v>20</v>
      </c>
      <c r="C8" s="22">
        <v>98500</v>
      </c>
      <c r="D8" t="s">
        <v>25</v>
      </c>
      <c r="K8" t="s">
        <v>23</v>
      </c>
      <c r="R8" s="24">
        <v>6</v>
      </c>
      <c r="S8" s="25">
        <f t="shared" si="0"/>
        <v>24625</v>
      </c>
      <c r="T8" s="26">
        <v>1.36</v>
      </c>
      <c r="U8" s="27">
        <f t="shared" si="1"/>
        <v>16745</v>
      </c>
      <c r="V8" s="27">
        <f t="shared" si="2"/>
        <v>418.625</v>
      </c>
      <c r="W8" s="42">
        <f t="shared" si="3"/>
        <v>125095</v>
      </c>
      <c r="X8" s="24">
        <v>9</v>
      </c>
      <c r="Y8" s="25">
        <f t="shared" si="4"/>
        <v>24625</v>
      </c>
      <c r="Z8" s="26">
        <v>1.36</v>
      </c>
      <c r="AA8" s="27">
        <f t="shared" si="5"/>
        <v>11163.333333333334</v>
      </c>
      <c r="AB8" s="27">
        <f t="shared" si="6"/>
        <v>279.08333333333337</v>
      </c>
      <c r="AC8" s="42">
        <f t="shared" si="7"/>
        <v>125095</v>
      </c>
      <c r="AD8" s="24">
        <v>12</v>
      </c>
      <c r="AE8" s="25">
        <f t="shared" si="8"/>
        <v>24625</v>
      </c>
      <c r="AF8" s="26">
        <v>1.36</v>
      </c>
      <c r="AG8" s="27">
        <f t="shared" si="9"/>
        <v>8372.5</v>
      </c>
      <c r="AH8" s="27">
        <f t="shared" si="10"/>
        <v>209.3125</v>
      </c>
      <c r="AI8" s="42">
        <f t="shared" si="11"/>
        <v>125095</v>
      </c>
      <c r="AM8" s="14"/>
    </row>
    <row r="9" spans="1:40" x14ac:dyDescent="0.2">
      <c r="B9" t="s">
        <v>21</v>
      </c>
      <c r="C9" s="22">
        <v>72999</v>
      </c>
      <c r="D9" t="s">
        <v>24</v>
      </c>
      <c r="K9" t="s">
        <v>23</v>
      </c>
      <c r="R9" s="24">
        <v>6</v>
      </c>
      <c r="S9" s="25">
        <f t="shared" si="0"/>
        <v>18249.75</v>
      </c>
      <c r="T9" s="26">
        <v>1.36</v>
      </c>
      <c r="U9" s="27">
        <f t="shared" si="1"/>
        <v>12409.830000000002</v>
      </c>
      <c r="V9" s="27">
        <f t="shared" si="2"/>
        <v>310.24575000000004</v>
      </c>
      <c r="W9" s="42">
        <f t="shared" si="3"/>
        <v>92708.73000000001</v>
      </c>
      <c r="X9" s="24">
        <v>9</v>
      </c>
      <c r="Y9" s="25">
        <f t="shared" si="4"/>
        <v>18249.75</v>
      </c>
      <c r="Z9" s="26">
        <v>1.36</v>
      </c>
      <c r="AA9" s="27">
        <f t="shared" si="5"/>
        <v>8273.2200000000012</v>
      </c>
      <c r="AB9" s="27">
        <f t="shared" si="6"/>
        <v>206.83050000000003</v>
      </c>
      <c r="AC9" s="42">
        <f t="shared" si="7"/>
        <v>92708.73000000001</v>
      </c>
      <c r="AD9" s="24">
        <v>12</v>
      </c>
      <c r="AE9" s="25">
        <f t="shared" si="8"/>
        <v>18249.75</v>
      </c>
      <c r="AF9" s="26">
        <v>1.36</v>
      </c>
      <c r="AG9" s="27">
        <f t="shared" si="9"/>
        <v>6204.9150000000009</v>
      </c>
      <c r="AH9" s="27">
        <f t="shared" si="10"/>
        <v>155.12287500000002</v>
      </c>
      <c r="AI9" s="42">
        <f t="shared" si="11"/>
        <v>92708.73000000001</v>
      </c>
    </row>
    <row r="10" spans="1:40" x14ac:dyDescent="0.2">
      <c r="B10" t="s">
        <v>21</v>
      </c>
      <c r="C10" s="22">
        <v>79999</v>
      </c>
      <c r="D10" t="s">
        <v>27</v>
      </c>
      <c r="K10" t="s">
        <v>23</v>
      </c>
      <c r="R10" s="24">
        <v>6</v>
      </c>
      <c r="S10" s="25">
        <f t="shared" si="0"/>
        <v>19999.75</v>
      </c>
      <c r="T10" s="26">
        <v>1.36</v>
      </c>
      <c r="U10" s="27">
        <f t="shared" si="1"/>
        <v>13599.830000000002</v>
      </c>
      <c r="V10" s="27">
        <f t="shared" si="2"/>
        <v>339.99575000000004</v>
      </c>
      <c r="W10" s="42">
        <f t="shared" si="3"/>
        <v>101598.73000000001</v>
      </c>
      <c r="X10" s="24">
        <v>9</v>
      </c>
      <c r="Y10" s="25">
        <f t="shared" si="4"/>
        <v>19999.75</v>
      </c>
      <c r="Z10" s="26">
        <v>1.36</v>
      </c>
      <c r="AA10" s="27">
        <f t="shared" si="5"/>
        <v>9066.5533333333351</v>
      </c>
      <c r="AB10" s="27">
        <f t="shared" si="6"/>
        <v>226.6638333333334</v>
      </c>
      <c r="AC10" s="42">
        <f t="shared" si="7"/>
        <v>101598.73000000001</v>
      </c>
      <c r="AD10" s="24">
        <v>12</v>
      </c>
      <c r="AE10" s="25">
        <f t="shared" si="8"/>
        <v>19999.75</v>
      </c>
      <c r="AF10" s="26">
        <v>1.36</v>
      </c>
      <c r="AG10" s="27">
        <f t="shared" si="9"/>
        <v>6799.9150000000009</v>
      </c>
      <c r="AH10" s="27">
        <f t="shared" si="10"/>
        <v>169.99787500000002</v>
      </c>
      <c r="AI10" s="42">
        <f t="shared" si="11"/>
        <v>101598.73000000001</v>
      </c>
    </row>
    <row r="11" spans="1:40" x14ac:dyDescent="0.2">
      <c r="B11" t="s">
        <v>26</v>
      </c>
      <c r="C11" s="22">
        <v>114999</v>
      </c>
      <c r="D11" t="s">
        <v>25</v>
      </c>
      <c r="K11" t="s">
        <v>29</v>
      </c>
      <c r="R11" s="24">
        <v>6</v>
      </c>
      <c r="S11" s="25">
        <f t="shared" si="0"/>
        <v>28749.75</v>
      </c>
      <c r="T11" s="26">
        <v>1.36</v>
      </c>
      <c r="U11" s="27">
        <f t="shared" si="1"/>
        <v>19549.830000000002</v>
      </c>
      <c r="V11" s="27">
        <f t="shared" si="2"/>
        <v>488.74575000000004</v>
      </c>
      <c r="W11" s="42">
        <f t="shared" si="3"/>
        <v>146048.73000000001</v>
      </c>
      <c r="X11" s="24">
        <v>9</v>
      </c>
      <c r="Y11" s="25">
        <f t="shared" si="4"/>
        <v>28749.75</v>
      </c>
      <c r="Z11" s="26">
        <v>1.36</v>
      </c>
      <c r="AA11" s="27">
        <f t="shared" si="5"/>
        <v>13033.220000000001</v>
      </c>
      <c r="AB11" s="27">
        <f t="shared" si="6"/>
        <v>325.83050000000003</v>
      </c>
      <c r="AC11" s="42">
        <f t="shared" si="7"/>
        <v>146048.73000000001</v>
      </c>
      <c r="AD11" s="24">
        <v>12</v>
      </c>
      <c r="AE11" s="25">
        <f t="shared" si="8"/>
        <v>28749.75</v>
      </c>
      <c r="AF11" s="26">
        <v>1.36</v>
      </c>
      <c r="AG11" s="27">
        <f t="shared" si="9"/>
        <v>9774.9150000000009</v>
      </c>
      <c r="AH11" s="27">
        <f t="shared" si="10"/>
        <v>244.37287500000002</v>
      </c>
      <c r="AI11" s="42">
        <f t="shared" si="11"/>
        <v>146048.73000000001</v>
      </c>
    </row>
    <row r="12" spans="1:40" s="19" customFormat="1" x14ac:dyDescent="0.2">
      <c r="B12" s="19" t="s">
        <v>28</v>
      </c>
      <c r="C12" s="23">
        <v>119999</v>
      </c>
      <c r="D12" s="19" t="s">
        <v>25</v>
      </c>
      <c r="K12" s="19" t="s">
        <v>29</v>
      </c>
      <c r="R12" s="24">
        <v>6</v>
      </c>
      <c r="S12" s="25">
        <f t="shared" si="0"/>
        <v>29999.75</v>
      </c>
      <c r="T12" s="26">
        <v>1.36</v>
      </c>
      <c r="U12" s="27">
        <f t="shared" si="1"/>
        <v>20399.830000000002</v>
      </c>
      <c r="V12" s="28">
        <f t="shared" si="2"/>
        <v>509.99575000000004</v>
      </c>
      <c r="W12" s="42">
        <f t="shared" si="3"/>
        <v>152398.73000000001</v>
      </c>
      <c r="X12" s="24">
        <v>9</v>
      </c>
      <c r="Y12" s="25">
        <f t="shared" si="4"/>
        <v>29999.75</v>
      </c>
      <c r="Z12" s="26">
        <v>1.36</v>
      </c>
      <c r="AA12" s="27">
        <f t="shared" si="5"/>
        <v>13599.886666666667</v>
      </c>
      <c r="AB12" s="28">
        <f t="shared" si="6"/>
        <v>339.99716666666671</v>
      </c>
      <c r="AC12" s="42">
        <f t="shared" si="7"/>
        <v>152398.73000000001</v>
      </c>
      <c r="AD12" s="24">
        <v>12</v>
      </c>
      <c r="AE12" s="25">
        <f t="shared" si="8"/>
        <v>29999.75</v>
      </c>
      <c r="AF12" s="26">
        <v>1.36</v>
      </c>
      <c r="AG12" s="27">
        <f t="shared" si="9"/>
        <v>10199.915000000001</v>
      </c>
      <c r="AH12" s="28">
        <f t="shared" si="10"/>
        <v>254.99787500000002</v>
      </c>
      <c r="AI12" s="42">
        <f t="shared" si="11"/>
        <v>152398.73000000001</v>
      </c>
      <c r="AJ12" s="20"/>
      <c r="AK12" s="20"/>
    </row>
    <row r="13" spans="1:40" s="19" customFormat="1" x14ac:dyDescent="0.2">
      <c r="B13" s="19" t="s">
        <v>30</v>
      </c>
      <c r="C13" s="23">
        <v>140999</v>
      </c>
      <c r="D13" s="19" t="s">
        <v>25</v>
      </c>
      <c r="K13" s="19" t="s">
        <v>29</v>
      </c>
      <c r="R13" s="24">
        <v>6</v>
      </c>
      <c r="S13" s="25">
        <f t="shared" si="0"/>
        <v>35249.75</v>
      </c>
      <c r="T13" s="26">
        <v>1.36</v>
      </c>
      <c r="U13" s="27">
        <f t="shared" si="1"/>
        <v>23969.83</v>
      </c>
      <c r="V13" s="28">
        <f t="shared" si="2"/>
        <v>599.24575000000004</v>
      </c>
      <c r="W13" s="42">
        <f t="shared" si="3"/>
        <v>179068.73</v>
      </c>
      <c r="X13" s="24">
        <v>9</v>
      </c>
      <c r="Y13" s="25">
        <f t="shared" si="4"/>
        <v>35249.75</v>
      </c>
      <c r="Z13" s="26">
        <v>1.36</v>
      </c>
      <c r="AA13" s="27">
        <f t="shared" si="5"/>
        <v>15979.886666666667</v>
      </c>
      <c r="AB13" s="28">
        <f t="shared" si="6"/>
        <v>399.49716666666671</v>
      </c>
      <c r="AC13" s="42">
        <f t="shared" si="7"/>
        <v>179068.73</v>
      </c>
      <c r="AD13" s="24">
        <v>12</v>
      </c>
      <c r="AE13" s="25">
        <f t="shared" si="8"/>
        <v>35249.75</v>
      </c>
      <c r="AF13" s="26">
        <v>1.36</v>
      </c>
      <c r="AG13" s="27">
        <f t="shared" si="9"/>
        <v>11984.915000000001</v>
      </c>
      <c r="AH13" s="28">
        <f t="shared" si="10"/>
        <v>299.62287500000002</v>
      </c>
      <c r="AI13" s="42">
        <f t="shared" si="11"/>
        <v>179068.73</v>
      </c>
      <c r="AJ13" s="20"/>
      <c r="AK13" s="20"/>
    </row>
    <row r="14" spans="1:40" s="19" customFormat="1" x14ac:dyDescent="0.2">
      <c r="B14" s="19" t="s">
        <v>31</v>
      </c>
      <c r="C14" s="23">
        <v>368999</v>
      </c>
      <c r="D14" s="19" t="s">
        <v>25</v>
      </c>
      <c r="K14" s="19" t="s">
        <v>29</v>
      </c>
      <c r="R14" s="24">
        <v>6</v>
      </c>
      <c r="S14" s="25">
        <f t="shared" si="0"/>
        <v>92249.75</v>
      </c>
      <c r="T14" s="26">
        <v>1.36</v>
      </c>
      <c r="U14" s="27">
        <f t="shared" si="1"/>
        <v>62729.830000000009</v>
      </c>
      <c r="V14" s="28">
        <f t="shared" si="2"/>
        <v>1568.2457500000003</v>
      </c>
      <c r="W14" s="42">
        <f t="shared" si="3"/>
        <v>468628.73000000004</v>
      </c>
      <c r="X14" s="24">
        <v>9</v>
      </c>
      <c r="Y14" s="25">
        <f t="shared" si="4"/>
        <v>92249.75</v>
      </c>
      <c r="Z14" s="26">
        <v>1.36</v>
      </c>
      <c r="AA14" s="27">
        <f t="shared" si="5"/>
        <v>41819.886666666673</v>
      </c>
      <c r="AB14" s="28">
        <f t="shared" si="6"/>
        <v>1045.4971666666668</v>
      </c>
      <c r="AC14" s="42">
        <f t="shared" si="7"/>
        <v>468628.73000000004</v>
      </c>
      <c r="AD14" s="24">
        <v>12</v>
      </c>
      <c r="AE14" s="25">
        <f t="shared" si="8"/>
        <v>92249.75</v>
      </c>
      <c r="AF14" s="26">
        <v>1.36</v>
      </c>
      <c r="AG14" s="27">
        <f t="shared" si="9"/>
        <v>31364.915000000005</v>
      </c>
      <c r="AH14" s="28">
        <f t="shared" si="10"/>
        <v>784.12287500000014</v>
      </c>
      <c r="AI14" s="42">
        <f t="shared" si="11"/>
        <v>468628.73000000004</v>
      </c>
      <c r="AJ14" s="21"/>
      <c r="AK14" s="21"/>
    </row>
    <row r="15" spans="1:40" x14ac:dyDescent="0.2">
      <c r="B15" t="s">
        <v>32</v>
      </c>
      <c r="C15" s="22">
        <v>626999</v>
      </c>
      <c r="D15" t="s">
        <v>33</v>
      </c>
      <c r="K15" t="s">
        <v>29</v>
      </c>
      <c r="R15" s="24">
        <v>6</v>
      </c>
      <c r="S15" s="25">
        <f t="shared" si="0"/>
        <v>156749.75</v>
      </c>
      <c r="T15" s="26">
        <v>1.36</v>
      </c>
      <c r="U15" s="27">
        <f t="shared" si="1"/>
        <v>106589.83000000002</v>
      </c>
      <c r="V15" s="27">
        <f t="shared" si="2"/>
        <v>2664.7457500000005</v>
      </c>
      <c r="W15" s="42">
        <f t="shared" si="3"/>
        <v>796288.7300000001</v>
      </c>
      <c r="X15" s="24">
        <v>9</v>
      </c>
      <c r="Y15" s="25">
        <f t="shared" si="4"/>
        <v>156749.75</v>
      </c>
      <c r="Z15" s="26">
        <v>1.36</v>
      </c>
      <c r="AA15" s="27">
        <f t="shared" si="5"/>
        <v>71059.886666666673</v>
      </c>
      <c r="AB15" s="27">
        <f t="shared" si="6"/>
        <v>1776.497166666667</v>
      </c>
      <c r="AC15" s="42">
        <f t="shared" si="7"/>
        <v>796288.7300000001</v>
      </c>
      <c r="AD15" s="24">
        <v>12</v>
      </c>
      <c r="AE15" s="25">
        <f t="shared" si="8"/>
        <v>156749.75</v>
      </c>
      <c r="AF15" s="26">
        <v>1.36</v>
      </c>
      <c r="AG15" s="27">
        <f t="shared" si="9"/>
        <v>53294.915000000008</v>
      </c>
      <c r="AH15" s="27">
        <f t="shared" si="10"/>
        <v>1332.3728750000002</v>
      </c>
      <c r="AI15" s="42">
        <f t="shared" si="11"/>
        <v>796288.7300000001</v>
      </c>
    </row>
    <row r="16" spans="1:40" x14ac:dyDescent="0.2">
      <c r="B16" t="s">
        <v>31</v>
      </c>
      <c r="C16" s="22">
        <v>399999</v>
      </c>
      <c r="D16" t="s">
        <v>34</v>
      </c>
      <c r="K16" t="s">
        <v>29</v>
      </c>
      <c r="R16" s="24">
        <v>6</v>
      </c>
      <c r="S16" s="25">
        <f t="shared" si="0"/>
        <v>99999.75</v>
      </c>
      <c r="T16" s="26">
        <v>1.36</v>
      </c>
      <c r="U16" s="27">
        <f t="shared" si="1"/>
        <v>67999.83</v>
      </c>
      <c r="V16" s="27">
        <f t="shared" si="2"/>
        <v>1699.99575</v>
      </c>
      <c r="W16" s="42">
        <f t="shared" si="3"/>
        <v>507998.73</v>
      </c>
      <c r="X16" s="24">
        <v>9</v>
      </c>
      <c r="Y16" s="25">
        <f t="shared" si="4"/>
        <v>99999.75</v>
      </c>
      <c r="Z16" s="26">
        <v>1.36</v>
      </c>
      <c r="AA16" s="27">
        <f t="shared" si="5"/>
        <v>45333.22</v>
      </c>
      <c r="AB16" s="27">
        <f t="shared" si="6"/>
        <v>1133.3305</v>
      </c>
      <c r="AC16" s="42">
        <f t="shared" si="7"/>
        <v>507998.73</v>
      </c>
      <c r="AD16" s="24">
        <v>12</v>
      </c>
      <c r="AE16" s="25">
        <f t="shared" si="8"/>
        <v>99999.75</v>
      </c>
      <c r="AF16" s="26">
        <v>1.36</v>
      </c>
      <c r="AG16" s="27">
        <f t="shared" si="9"/>
        <v>33999.915000000001</v>
      </c>
      <c r="AH16" s="27">
        <f t="shared" si="10"/>
        <v>849.99787500000002</v>
      </c>
      <c r="AI16" s="42">
        <f t="shared" si="11"/>
        <v>507998.73</v>
      </c>
    </row>
    <row r="17" spans="1:35" x14ac:dyDescent="0.2">
      <c r="B17" t="s">
        <v>32</v>
      </c>
      <c r="C17" s="22">
        <v>656999</v>
      </c>
      <c r="D17" t="s">
        <v>35</v>
      </c>
      <c r="K17" t="s">
        <v>29</v>
      </c>
      <c r="R17" s="24">
        <v>6</v>
      </c>
      <c r="S17" s="25">
        <f t="shared" si="0"/>
        <v>164249.75</v>
      </c>
      <c r="T17" s="26">
        <v>1.36</v>
      </c>
      <c r="U17" s="27">
        <f t="shared" si="1"/>
        <v>111689.83000000002</v>
      </c>
      <c r="V17" s="27">
        <f t="shared" si="2"/>
        <v>2792.2457500000005</v>
      </c>
      <c r="W17" s="42">
        <f t="shared" si="3"/>
        <v>834388.7300000001</v>
      </c>
      <c r="X17" s="24">
        <v>9</v>
      </c>
      <c r="Y17" s="25">
        <f t="shared" si="4"/>
        <v>164249.75</v>
      </c>
      <c r="Z17" s="26">
        <v>1.36</v>
      </c>
      <c r="AA17" s="27">
        <f t="shared" si="5"/>
        <v>74459.886666666673</v>
      </c>
      <c r="AB17" s="27">
        <f t="shared" si="6"/>
        <v>1861.497166666667</v>
      </c>
      <c r="AC17" s="42">
        <f t="shared" si="7"/>
        <v>834388.7300000001</v>
      </c>
      <c r="AD17" s="24">
        <v>12</v>
      </c>
      <c r="AE17" s="25">
        <f t="shared" si="8"/>
        <v>164249.75</v>
      </c>
      <c r="AF17" s="26">
        <v>1.36</v>
      </c>
      <c r="AG17" s="27">
        <f t="shared" si="9"/>
        <v>55844.915000000008</v>
      </c>
      <c r="AH17" s="27">
        <f t="shared" si="10"/>
        <v>1396.1228750000002</v>
      </c>
      <c r="AI17" s="42">
        <f t="shared" si="11"/>
        <v>834388.7300000001</v>
      </c>
    </row>
    <row r="18" spans="1:35" x14ac:dyDescent="0.2">
      <c r="B18" t="s">
        <v>36</v>
      </c>
      <c r="C18" s="22">
        <v>604999</v>
      </c>
      <c r="D18" t="s">
        <v>33</v>
      </c>
      <c r="K18" t="s">
        <v>29</v>
      </c>
      <c r="R18" s="24">
        <v>6</v>
      </c>
      <c r="S18" s="25">
        <f t="shared" si="0"/>
        <v>151249.75</v>
      </c>
      <c r="T18" s="26">
        <v>1.36</v>
      </c>
      <c r="U18" s="27">
        <f t="shared" si="1"/>
        <v>102849.83000000002</v>
      </c>
      <c r="V18" s="27">
        <f t="shared" si="2"/>
        <v>2571.2457500000005</v>
      </c>
      <c r="W18" s="42">
        <f t="shared" si="3"/>
        <v>768348.7300000001</v>
      </c>
      <c r="X18" s="24">
        <v>9</v>
      </c>
      <c r="Y18" s="25">
        <f t="shared" si="4"/>
        <v>151249.75</v>
      </c>
      <c r="Z18" s="26">
        <v>1.36</v>
      </c>
      <c r="AA18" s="27">
        <f t="shared" si="5"/>
        <v>68566.553333333344</v>
      </c>
      <c r="AB18" s="27">
        <f t="shared" si="6"/>
        <v>1714.1638333333337</v>
      </c>
      <c r="AC18" s="42">
        <f t="shared" si="7"/>
        <v>768348.7300000001</v>
      </c>
      <c r="AD18" s="24">
        <v>12</v>
      </c>
      <c r="AE18" s="25">
        <f t="shared" si="8"/>
        <v>151249.75</v>
      </c>
      <c r="AF18" s="26">
        <v>1.36</v>
      </c>
      <c r="AG18" s="27">
        <f t="shared" si="9"/>
        <v>51424.915000000008</v>
      </c>
      <c r="AH18" s="27">
        <f t="shared" si="10"/>
        <v>1285.6228750000002</v>
      </c>
      <c r="AI18" s="42">
        <f t="shared" si="11"/>
        <v>768348.7300000001</v>
      </c>
    </row>
    <row r="19" spans="1:35" x14ac:dyDescent="0.2">
      <c r="B19" t="s">
        <v>37</v>
      </c>
      <c r="C19" s="22">
        <v>384999</v>
      </c>
      <c r="D19" t="s">
        <v>35</v>
      </c>
      <c r="K19" t="s">
        <v>29</v>
      </c>
      <c r="R19" s="24">
        <v>6</v>
      </c>
      <c r="S19" s="25">
        <f t="shared" si="0"/>
        <v>96249.75</v>
      </c>
      <c r="T19" s="26">
        <v>1.36</v>
      </c>
      <c r="U19" s="27">
        <f t="shared" si="1"/>
        <v>65449.830000000009</v>
      </c>
      <c r="V19" s="27">
        <f t="shared" si="2"/>
        <v>1636.2457500000003</v>
      </c>
      <c r="W19" s="42">
        <f t="shared" si="3"/>
        <v>488948.73000000004</v>
      </c>
      <c r="X19" s="24">
        <v>9</v>
      </c>
      <c r="Y19" s="25">
        <f t="shared" si="4"/>
        <v>96249.75</v>
      </c>
      <c r="Z19" s="26">
        <v>1.36</v>
      </c>
      <c r="AA19" s="27">
        <f t="shared" si="5"/>
        <v>43633.22</v>
      </c>
      <c r="AB19" s="27">
        <f t="shared" si="6"/>
        <v>1090.8305</v>
      </c>
      <c r="AC19" s="42">
        <f t="shared" si="7"/>
        <v>488948.73</v>
      </c>
      <c r="AD19" s="24">
        <v>12</v>
      </c>
      <c r="AE19" s="25">
        <f t="shared" si="8"/>
        <v>96249.75</v>
      </c>
      <c r="AF19" s="26">
        <v>1.36</v>
      </c>
      <c r="AG19" s="27">
        <f t="shared" si="9"/>
        <v>32724.915000000005</v>
      </c>
      <c r="AH19" s="27">
        <f t="shared" si="10"/>
        <v>818.12287500000014</v>
      </c>
      <c r="AI19" s="42">
        <f t="shared" si="11"/>
        <v>488948.73000000004</v>
      </c>
    </row>
    <row r="20" spans="1:35" x14ac:dyDescent="0.2">
      <c r="B20" t="s">
        <v>38</v>
      </c>
      <c r="C20" s="22">
        <v>424999</v>
      </c>
      <c r="D20" t="s">
        <v>33</v>
      </c>
      <c r="K20" t="s">
        <v>29</v>
      </c>
      <c r="R20" s="24">
        <v>6</v>
      </c>
      <c r="S20" s="25">
        <f t="shared" si="0"/>
        <v>106249.75</v>
      </c>
      <c r="T20" s="26">
        <v>1.36</v>
      </c>
      <c r="U20" s="27">
        <f t="shared" si="1"/>
        <v>72249.83</v>
      </c>
      <c r="V20" s="27">
        <f t="shared" si="2"/>
        <v>1806.24575</v>
      </c>
      <c r="W20" s="42">
        <f t="shared" si="3"/>
        <v>539748.73</v>
      </c>
      <c r="X20" s="24">
        <v>9</v>
      </c>
      <c r="Y20" s="25">
        <f t="shared" si="4"/>
        <v>106249.75</v>
      </c>
      <c r="Z20" s="26">
        <v>1.36</v>
      </c>
      <c r="AA20" s="27">
        <f t="shared" si="5"/>
        <v>48166.553333333337</v>
      </c>
      <c r="AB20" s="27">
        <f t="shared" si="6"/>
        <v>1204.1638333333335</v>
      </c>
      <c r="AC20" s="42">
        <f t="shared" si="7"/>
        <v>539748.73</v>
      </c>
      <c r="AD20" s="24">
        <v>12</v>
      </c>
      <c r="AE20" s="25">
        <f t="shared" si="8"/>
        <v>106249.75</v>
      </c>
      <c r="AF20" s="26">
        <v>1.36</v>
      </c>
      <c r="AG20" s="27">
        <f t="shared" si="9"/>
        <v>36124.915000000001</v>
      </c>
      <c r="AH20" s="27">
        <f t="shared" si="10"/>
        <v>903.12287500000002</v>
      </c>
      <c r="AI20" s="42">
        <f t="shared" si="11"/>
        <v>539748.73</v>
      </c>
    </row>
    <row r="21" spans="1:35" x14ac:dyDescent="0.2">
      <c r="B21" t="s">
        <v>39</v>
      </c>
      <c r="C21" s="22">
        <v>289999</v>
      </c>
      <c r="D21" t="s">
        <v>25</v>
      </c>
      <c r="K21" t="s">
        <v>29</v>
      </c>
      <c r="R21" s="24">
        <v>6</v>
      </c>
      <c r="S21" s="25">
        <f t="shared" si="0"/>
        <v>72499.75</v>
      </c>
      <c r="T21" s="26">
        <v>1.36</v>
      </c>
      <c r="U21" s="27">
        <f t="shared" si="1"/>
        <v>49299.830000000009</v>
      </c>
      <c r="V21" s="27">
        <f t="shared" si="2"/>
        <v>1232.4957500000003</v>
      </c>
      <c r="W21" s="42">
        <f t="shared" si="3"/>
        <v>368298.73000000004</v>
      </c>
      <c r="X21" s="24">
        <v>9</v>
      </c>
      <c r="Y21" s="25">
        <f t="shared" si="4"/>
        <v>72499.75</v>
      </c>
      <c r="Z21" s="26">
        <v>1.36</v>
      </c>
      <c r="AA21" s="27">
        <f t="shared" si="5"/>
        <v>32866.553333333337</v>
      </c>
      <c r="AB21" s="27">
        <f t="shared" si="6"/>
        <v>821.66383333333351</v>
      </c>
      <c r="AC21" s="42">
        <f t="shared" si="7"/>
        <v>368298.73000000004</v>
      </c>
      <c r="AD21" s="24">
        <v>12</v>
      </c>
      <c r="AE21" s="25">
        <f t="shared" si="8"/>
        <v>72499.75</v>
      </c>
      <c r="AF21" s="26">
        <v>1.36</v>
      </c>
      <c r="AG21" s="27">
        <f t="shared" si="9"/>
        <v>24649.915000000005</v>
      </c>
      <c r="AH21" s="27">
        <f t="shared" si="10"/>
        <v>616.24787500000014</v>
      </c>
      <c r="AI21" s="42">
        <f t="shared" si="11"/>
        <v>368298.73000000004</v>
      </c>
    </row>
    <row r="22" spans="1:35" x14ac:dyDescent="0.2">
      <c r="B22" t="s">
        <v>42</v>
      </c>
      <c r="C22" s="22">
        <v>469999</v>
      </c>
      <c r="D22" t="s">
        <v>35</v>
      </c>
      <c r="K22" t="s">
        <v>29</v>
      </c>
      <c r="R22" s="24">
        <v>6</v>
      </c>
      <c r="S22" s="25">
        <f t="shared" si="0"/>
        <v>117499.75</v>
      </c>
      <c r="T22" s="26">
        <v>1.36</v>
      </c>
      <c r="U22" s="27">
        <f t="shared" si="1"/>
        <v>79899.83</v>
      </c>
      <c r="V22" s="27">
        <f t="shared" si="2"/>
        <v>1997.49575</v>
      </c>
      <c r="W22" s="42">
        <f t="shared" si="3"/>
        <v>596898.73</v>
      </c>
      <c r="X22" s="24">
        <v>9</v>
      </c>
      <c r="Y22" s="25">
        <f t="shared" si="4"/>
        <v>117499.75</v>
      </c>
      <c r="Z22" s="26">
        <v>1.36</v>
      </c>
      <c r="AA22" s="27">
        <f t="shared" si="5"/>
        <v>53266.553333333337</v>
      </c>
      <c r="AB22" s="27">
        <f t="shared" si="6"/>
        <v>1331.6638333333335</v>
      </c>
      <c r="AC22" s="42">
        <f t="shared" si="7"/>
        <v>596898.73</v>
      </c>
      <c r="AD22" s="24">
        <v>12</v>
      </c>
      <c r="AE22" s="25">
        <f t="shared" si="8"/>
        <v>117499.75</v>
      </c>
      <c r="AF22" s="26">
        <v>1.36</v>
      </c>
      <c r="AG22" s="27">
        <f t="shared" si="9"/>
        <v>39949.915000000001</v>
      </c>
      <c r="AH22" s="27">
        <f t="shared" si="10"/>
        <v>998.74787500000002</v>
      </c>
      <c r="AI22" s="42">
        <f t="shared" si="11"/>
        <v>596898.73</v>
      </c>
    </row>
    <row r="23" spans="1:35" x14ac:dyDescent="0.2">
      <c r="B23" t="s">
        <v>40</v>
      </c>
      <c r="C23" s="22">
        <v>219999</v>
      </c>
      <c r="D23" t="s">
        <v>25</v>
      </c>
      <c r="K23" t="s">
        <v>29</v>
      </c>
      <c r="R23" s="24">
        <v>6</v>
      </c>
      <c r="S23" s="25">
        <f t="shared" si="0"/>
        <v>54999.75</v>
      </c>
      <c r="T23" s="26">
        <v>1.36</v>
      </c>
      <c r="U23" s="27">
        <f t="shared" si="1"/>
        <v>37399.83</v>
      </c>
      <c r="V23" s="27">
        <f t="shared" si="2"/>
        <v>934.99575000000004</v>
      </c>
      <c r="W23" s="42">
        <f t="shared" si="3"/>
        <v>279398.73</v>
      </c>
      <c r="X23" s="24">
        <v>9</v>
      </c>
      <c r="Y23" s="25">
        <f t="shared" si="4"/>
        <v>54999.75</v>
      </c>
      <c r="Z23" s="26">
        <v>1.36</v>
      </c>
      <c r="AA23" s="27">
        <f t="shared" si="5"/>
        <v>24933.22</v>
      </c>
      <c r="AB23" s="27">
        <f t="shared" si="6"/>
        <v>623.33050000000003</v>
      </c>
      <c r="AC23" s="42">
        <f t="shared" si="7"/>
        <v>279398.73</v>
      </c>
      <c r="AD23" s="24">
        <v>12</v>
      </c>
      <c r="AE23" s="25">
        <f t="shared" si="8"/>
        <v>54999.75</v>
      </c>
      <c r="AF23" s="26">
        <v>1.36</v>
      </c>
      <c r="AG23" s="27">
        <f t="shared" si="9"/>
        <v>18699.915000000001</v>
      </c>
      <c r="AH23" s="27">
        <f t="shared" si="10"/>
        <v>467.49787500000002</v>
      </c>
      <c r="AI23" s="42">
        <f t="shared" si="11"/>
        <v>279398.73</v>
      </c>
    </row>
    <row r="24" spans="1:35" x14ac:dyDescent="0.2">
      <c r="B24" t="s">
        <v>41</v>
      </c>
      <c r="C24" s="22">
        <v>204999</v>
      </c>
      <c r="D24" t="s">
        <v>25</v>
      </c>
      <c r="K24" t="s">
        <v>29</v>
      </c>
      <c r="R24" s="24">
        <v>6</v>
      </c>
      <c r="S24" s="25">
        <f t="shared" si="0"/>
        <v>51249.75</v>
      </c>
      <c r="T24" s="26">
        <v>1.36</v>
      </c>
      <c r="U24" s="27">
        <f t="shared" si="1"/>
        <v>34849.83</v>
      </c>
      <c r="V24" s="27">
        <f t="shared" si="2"/>
        <v>871.24575000000004</v>
      </c>
      <c r="W24" s="42">
        <f t="shared" si="3"/>
        <v>260348.73</v>
      </c>
      <c r="X24" s="24">
        <v>9</v>
      </c>
      <c r="Y24" s="25">
        <f t="shared" si="4"/>
        <v>51249.75</v>
      </c>
      <c r="Z24" s="26">
        <v>1.36</v>
      </c>
      <c r="AA24" s="27">
        <f t="shared" si="5"/>
        <v>23233.22</v>
      </c>
      <c r="AB24" s="27">
        <f t="shared" si="6"/>
        <v>580.83050000000003</v>
      </c>
      <c r="AC24" s="42">
        <f t="shared" si="7"/>
        <v>260348.73</v>
      </c>
      <c r="AD24" s="24">
        <v>12</v>
      </c>
      <c r="AE24" s="25">
        <f t="shared" si="8"/>
        <v>51249.75</v>
      </c>
      <c r="AF24" s="26">
        <v>1.36</v>
      </c>
      <c r="AG24" s="27">
        <f t="shared" si="9"/>
        <v>17424.915000000001</v>
      </c>
      <c r="AH24" s="27">
        <f t="shared" si="10"/>
        <v>435.62287500000002</v>
      </c>
      <c r="AI24" s="42">
        <f t="shared" si="11"/>
        <v>260348.73</v>
      </c>
    </row>
    <row r="25" spans="1:35" x14ac:dyDescent="0.2">
      <c r="A25" t="s">
        <v>44</v>
      </c>
      <c r="B25" t="s">
        <v>45</v>
      </c>
      <c r="C25" s="22">
        <v>55679</v>
      </c>
      <c r="D25" t="s">
        <v>25</v>
      </c>
      <c r="K25" t="s">
        <v>29</v>
      </c>
      <c r="R25" s="24">
        <v>6</v>
      </c>
      <c r="S25" s="25">
        <f t="shared" si="0"/>
        <v>13919.75</v>
      </c>
      <c r="T25" s="26">
        <v>1.36</v>
      </c>
      <c r="U25" s="27">
        <f t="shared" si="1"/>
        <v>9465.43</v>
      </c>
      <c r="V25" s="27">
        <f t="shared" si="2"/>
        <v>236.63575000000003</v>
      </c>
      <c r="W25" s="42">
        <f t="shared" si="3"/>
        <v>70712.33</v>
      </c>
      <c r="X25" s="24">
        <v>9</v>
      </c>
      <c r="Y25" s="25">
        <f t="shared" si="4"/>
        <v>13919.75</v>
      </c>
      <c r="Z25" s="26">
        <v>1.36</v>
      </c>
      <c r="AA25" s="27">
        <f t="shared" si="5"/>
        <v>6310.2866666666669</v>
      </c>
      <c r="AB25" s="27">
        <f t="shared" si="6"/>
        <v>157.75716666666668</v>
      </c>
      <c r="AC25" s="42">
        <f t="shared" si="7"/>
        <v>70712.33</v>
      </c>
      <c r="AD25" s="24">
        <v>12</v>
      </c>
      <c r="AE25" s="25">
        <f t="shared" si="8"/>
        <v>13919.75</v>
      </c>
      <c r="AF25" s="26">
        <v>1.36</v>
      </c>
      <c r="AG25" s="27">
        <f t="shared" si="9"/>
        <v>4732.7150000000001</v>
      </c>
      <c r="AH25" s="27">
        <f t="shared" si="10"/>
        <v>118.31787500000002</v>
      </c>
      <c r="AI25" s="42">
        <f t="shared" si="11"/>
        <v>70712.33</v>
      </c>
    </row>
    <row r="26" spans="1:35" x14ac:dyDescent="0.2">
      <c r="B26" t="s">
        <v>49</v>
      </c>
      <c r="C26" s="22">
        <v>55679</v>
      </c>
      <c r="D26" t="s">
        <v>25</v>
      </c>
      <c r="K26" t="s">
        <v>29</v>
      </c>
      <c r="R26" s="24">
        <v>6</v>
      </c>
      <c r="S26" s="25">
        <f t="shared" si="0"/>
        <v>13919.75</v>
      </c>
      <c r="T26" s="26">
        <v>1.36</v>
      </c>
      <c r="U26" s="27">
        <f t="shared" si="1"/>
        <v>9465.43</v>
      </c>
      <c r="V26" s="27">
        <f t="shared" si="2"/>
        <v>236.63575000000003</v>
      </c>
      <c r="W26" s="42">
        <f t="shared" si="3"/>
        <v>70712.33</v>
      </c>
      <c r="X26" s="24">
        <v>9</v>
      </c>
      <c r="Y26" s="25">
        <f t="shared" si="4"/>
        <v>13919.75</v>
      </c>
      <c r="Z26" s="26">
        <v>1.36</v>
      </c>
      <c r="AA26" s="27">
        <f t="shared" si="5"/>
        <v>6310.2866666666669</v>
      </c>
      <c r="AB26" s="27">
        <f t="shared" si="6"/>
        <v>157.75716666666668</v>
      </c>
      <c r="AC26" s="42">
        <f t="shared" si="7"/>
        <v>70712.33</v>
      </c>
      <c r="AD26" s="24">
        <v>12</v>
      </c>
      <c r="AE26" s="25">
        <f t="shared" si="8"/>
        <v>13919.75</v>
      </c>
      <c r="AF26" s="26">
        <v>1.36</v>
      </c>
      <c r="AG26" s="27">
        <f t="shared" si="9"/>
        <v>4732.7150000000001</v>
      </c>
      <c r="AH26" s="27">
        <f t="shared" si="10"/>
        <v>118.31787500000002</v>
      </c>
      <c r="AI26" s="42">
        <f t="shared" si="11"/>
        <v>70712.33</v>
      </c>
    </row>
    <row r="27" spans="1:35" x14ac:dyDescent="0.2">
      <c r="B27" t="s">
        <v>48</v>
      </c>
      <c r="C27" s="22">
        <v>71999</v>
      </c>
      <c r="D27" t="s">
        <v>33</v>
      </c>
      <c r="K27" t="s">
        <v>29</v>
      </c>
      <c r="R27" s="24">
        <v>6</v>
      </c>
      <c r="S27" s="25">
        <f t="shared" si="0"/>
        <v>17999.75</v>
      </c>
      <c r="T27" s="26">
        <v>1.36</v>
      </c>
      <c r="U27" s="27">
        <f t="shared" si="1"/>
        <v>12239.830000000002</v>
      </c>
      <c r="V27" s="27">
        <f t="shared" si="2"/>
        <v>305.99575000000004</v>
      </c>
      <c r="W27" s="42">
        <f t="shared" si="3"/>
        <v>91438.73000000001</v>
      </c>
      <c r="X27" s="24">
        <v>9</v>
      </c>
      <c r="Y27" s="25">
        <f t="shared" si="4"/>
        <v>17999.75</v>
      </c>
      <c r="Z27" s="26">
        <v>1.36</v>
      </c>
      <c r="AA27" s="27">
        <f t="shared" si="5"/>
        <v>8159.8866666666681</v>
      </c>
      <c r="AB27" s="27">
        <f t="shared" si="6"/>
        <v>203.99716666666671</v>
      </c>
      <c r="AC27" s="42">
        <f t="shared" si="7"/>
        <v>91438.73000000001</v>
      </c>
      <c r="AD27" s="24">
        <v>12</v>
      </c>
      <c r="AE27" s="25">
        <f t="shared" si="8"/>
        <v>17999.75</v>
      </c>
      <c r="AF27" s="26">
        <v>1.36</v>
      </c>
      <c r="AG27" s="27">
        <f t="shared" si="9"/>
        <v>6119.9150000000009</v>
      </c>
      <c r="AH27" s="27">
        <f t="shared" si="10"/>
        <v>152.99787500000002</v>
      </c>
      <c r="AI27" s="42">
        <f t="shared" si="11"/>
        <v>91438.73000000001</v>
      </c>
    </row>
    <row r="28" spans="1:35" x14ac:dyDescent="0.2">
      <c r="B28" t="s">
        <v>47</v>
      </c>
      <c r="C28" s="22">
        <v>67199</v>
      </c>
      <c r="D28" t="s">
        <v>25</v>
      </c>
      <c r="K28" t="s">
        <v>29</v>
      </c>
      <c r="R28" s="24">
        <v>6</v>
      </c>
      <c r="S28" s="25">
        <f t="shared" si="0"/>
        <v>16799.75</v>
      </c>
      <c r="T28" s="26">
        <v>1.36</v>
      </c>
      <c r="U28" s="27">
        <f t="shared" si="1"/>
        <v>11423.830000000002</v>
      </c>
      <c r="V28" s="27">
        <f t="shared" si="2"/>
        <v>285.59575000000007</v>
      </c>
      <c r="W28" s="42">
        <f t="shared" si="3"/>
        <v>85342.73000000001</v>
      </c>
      <c r="X28" s="24">
        <v>9</v>
      </c>
      <c r="Y28" s="25">
        <f t="shared" si="4"/>
        <v>16799.75</v>
      </c>
      <c r="Z28" s="26">
        <v>1.36</v>
      </c>
      <c r="AA28" s="27">
        <f t="shared" si="5"/>
        <v>7615.8866666666681</v>
      </c>
      <c r="AB28" s="27">
        <f t="shared" si="6"/>
        <v>190.39716666666672</v>
      </c>
      <c r="AC28" s="42">
        <f t="shared" si="7"/>
        <v>85342.73000000001</v>
      </c>
      <c r="AD28" s="24">
        <v>12</v>
      </c>
      <c r="AE28" s="25">
        <f t="shared" si="8"/>
        <v>16799.75</v>
      </c>
      <c r="AF28" s="26">
        <v>1.36</v>
      </c>
      <c r="AG28" s="27">
        <f t="shared" si="9"/>
        <v>5711.9150000000009</v>
      </c>
      <c r="AH28" s="27">
        <f t="shared" si="10"/>
        <v>142.79787500000003</v>
      </c>
      <c r="AI28" s="42">
        <f t="shared" si="11"/>
        <v>85342.73000000001</v>
      </c>
    </row>
    <row r="29" spans="1:35" x14ac:dyDescent="0.2">
      <c r="B29" t="s">
        <v>46</v>
      </c>
      <c r="C29" s="22">
        <v>78499</v>
      </c>
      <c r="D29" t="s">
        <v>33</v>
      </c>
      <c r="K29" t="s">
        <v>29</v>
      </c>
      <c r="R29" s="24">
        <v>6</v>
      </c>
      <c r="S29" s="25">
        <f t="shared" si="0"/>
        <v>19624.75</v>
      </c>
      <c r="T29" s="26">
        <v>1.36</v>
      </c>
      <c r="U29" s="27">
        <f t="shared" si="1"/>
        <v>13344.830000000002</v>
      </c>
      <c r="V29" s="27">
        <f t="shared" si="2"/>
        <v>333.62075000000004</v>
      </c>
      <c r="W29" s="42">
        <f t="shared" si="3"/>
        <v>99693.73000000001</v>
      </c>
      <c r="X29" s="24">
        <v>9</v>
      </c>
      <c r="Y29" s="25">
        <f t="shared" si="4"/>
        <v>19624.75</v>
      </c>
      <c r="Z29" s="26">
        <v>1.36</v>
      </c>
      <c r="AA29" s="27">
        <f t="shared" si="5"/>
        <v>8896.5533333333351</v>
      </c>
      <c r="AB29" s="27">
        <f t="shared" si="6"/>
        <v>222.4138333333334</v>
      </c>
      <c r="AC29" s="42">
        <f t="shared" si="7"/>
        <v>99693.73000000001</v>
      </c>
      <c r="AD29" s="24">
        <v>12</v>
      </c>
      <c r="AE29" s="25">
        <f t="shared" si="8"/>
        <v>19624.75</v>
      </c>
      <c r="AF29" s="26">
        <v>1.36</v>
      </c>
      <c r="AG29" s="27">
        <f t="shared" si="9"/>
        <v>6672.4150000000009</v>
      </c>
      <c r="AH29" s="27">
        <f t="shared" si="10"/>
        <v>166.81037500000002</v>
      </c>
      <c r="AI29" s="42">
        <f t="shared" si="11"/>
        <v>99693.73000000001</v>
      </c>
    </row>
    <row r="30" spans="1:35" x14ac:dyDescent="0.2">
      <c r="B30" t="s">
        <v>50</v>
      </c>
      <c r="C30" s="22">
        <v>108499</v>
      </c>
      <c r="D30" t="s">
        <v>33</v>
      </c>
      <c r="K30" t="s">
        <v>29</v>
      </c>
      <c r="R30" s="24">
        <v>6</v>
      </c>
      <c r="S30" s="25">
        <f t="shared" si="0"/>
        <v>27124.75</v>
      </c>
      <c r="T30" s="26">
        <v>1.36</v>
      </c>
      <c r="U30" s="27">
        <f t="shared" si="1"/>
        <v>18444.830000000002</v>
      </c>
      <c r="V30" s="27">
        <f t="shared" si="2"/>
        <v>461.12075000000004</v>
      </c>
      <c r="W30" s="42">
        <f t="shared" si="3"/>
        <v>137793.73000000001</v>
      </c>
      <c r="X30" s="24">
        <v>9</v>
      </c>
      <c r="Y30" s="25">
        <f t="shared" si="4"/>
        <v>27124.75</v>
      </c>
      <c r="Z30" s="26">
        <v>1.36</v>
      </c>
      <c r="AA30" s="27">
        <f t="shared" si="5"/>
        <v>12296.553333333335</v>
      </c>
      <c r="AB30" s="27">
        <f t="shared" si="6"/>
        <v>307.4138333333334</v>
      </c>
      <c r="AC30" s="42">
        <f t="shared" si="7"/>
        <v>137793.73000000001</v>
      </c>
      <c r="AD30" s="24">
        <v>12</v>
      </c>
      <c r="AE30" s="25">
        <f t="shared" si="8"/>
        <v>27124.75</v>
      </c>
      <c r="AF30" s="26">
        <v>1.36</v>
      </c>
      <c r="AG30" s="27">
        <f t="shared" si="9"/>
        <v>9222.4150000000009</v>
      </c>
      <c r="AH30" s="27">
        <f t="shared" si="10"/>
        <v>230.56037500000002</v>
      </c>
      <c r="AI30" s="42">
        <f t="shared" si="11"/>
        <v>137793.73000000001</v>
      </c>
    </row>
    <row r="31" spans="1:35" x14ac:dyDescent="0.2">
      <c r="B31" t="s">
        <v>51</v>
      </c>
      <c r="C31" s="22">
        <v>222499</v>
      </c>
      <c r="D31" t="s">
        <v>52</v>
      </c>
      <c r="K31" t="s">
        <v>29</v>
      </c>
      <c r="R31" s="24">
        <v>6</v>
      </c>
      <c r="S31" s="25">
        <f t="shared" si="0"/>
        <v>55624.75</v>
      </c>
      <c r="T31" s="26">
        <v>1.36</v>
      </c>
      <c r="U31" s="27">
        <f t="shared" si="1"/>
        <v>37824.83</v>
      </c>
      <c r="V31" s="27">
        <f t="shared" si="2"/>
        <v>945.62075000000004</v>
      </c>
      <c r="W31" s="42">
        <f t="shared" si="3"/>
        <v>282573.73</v>
      </c>
      <c r="X31" s="24">
        <v>9</v>
      </c>
      <c r="Y31" s="25">
        <f t="shared" si="4"/>
        <v>55624.75</v>
      </c>
      <c r="Z31" s="26">
        <v>1.36</v>
      </c>
      <c r="AA31" s="27">
        <f t="shared" si="5"/>
        <v>25216.553333333333</v>
      </c>
      <c r="AB31" s="27">
        <f t="shared" si="6"/>
        <v>630.4138333333334</v>
      </c>
      <c r="AC31" s="42">
        <f t="shared" si="7"/>
        <v>282573.73</v>
      </c>
      <c r="AD31" s="24">
        <v>12</v>
      </c>
      <c r="AE31" s="25">
        <f t="shared" si="8"/>
        <v>55624.75</v>
      </c>
      <c r="AF31" s="26">
        <v>1.36</v>
      </c>
      <c r="AG31" s="27">
        <f t="shared" si="9"/>
        <v>18912.415000000001</v>
      </c>
      <c r="AH31" s="27">
        <f t="shared" si="10"/>
        <v>472.81037500000002</v>
      </c>
      <c r="AI31" s="42">
        <f t="shared" si="11"/>
        <v>282573.73</v>
      </c>
    </row>
    <row r="32" spans="1:35" x14ac:dyDescent="0.2">
      <c r="A32" t="s">
        <v>53</v>
      </c>
      <c r="B32" t="s">
        <v>54</v>
      </c>
      <c r="C32" s="22">
        <v>49399</v>
      </c>
      <c r="D32" t="s">
        <v>25</v>
      </c>
      <c r="K32" t="s">
        <v>23</v>
      </c>
      <c r="R32" s="24">
        <v>6</v>
      </c>
      <c r="S32" s="25">
        <f t="shared" si="0"/>
        <v>12349.75</v>
      </c>
      <c r="T32" s="26">
        <v>1.36</v>
      </c>
      <c r="U32" s="27">
        <f t="shared" si="1"/>
        <v>8397.83</v>
      </c>
      <c r="V32" s="27">
        <f t="shared" si="2"/>
        <v>209.94575</v>
      </c>
      <c r="W32" s="42">
        <f t="shared" si="3"/>
        <v>62736.729999999996</v>
      </c>
      <c r="X32" s="24">
        <v>9</v>
      </c>
      <c r="Y32" s="25">
        <f t="shared" si="4"/>
        <v>12349.75</v>
      </c>
      <c r="Z32" s="26">
        <v>1.36</v>
      </c>
      <c r="AA32" s="27">
        <f t="shared" si="5"/>
        <v>5598.5533333333333</v>
      </c>
      <c r="AB32" s="27">
        <f t="shared" si="6"/>
        <v>139.96383333333333</v>
      </c>
      <c r="AC32" s="42">
        <f t="shared" si="7"/>
        <v>62736.729999999996</v>
      </c>
      <c r="AD32" s="24">
        <v>12</v>
      </c>
      <c r="AE32" s="25">
        <f t="shared" si="8"/>
        <v>12349.75</v>
      </c>
      <c r="AF32" s="26">
        <v>1.36</v>
      </c>
      <c r="AG32" s="27">
        <f t="shared" si="9"/>
        <v>4198.915</v>
      </c>
      <c r="AH32" s="27">
        <f t="shared" si="10"/>
        <v>104.972875</v>
      </c>
      <c r="AI32" s="42">
        <f t="shared" si="11"/>
        <v>62736.729999999996</v>
      </c>
    </row>
    <row r="33" spans="2:35" x14ac:dyDescent="0.2">
      <c r="B33" t="s">
        <v>55</v>
      </c>
      <c r="C33" s="22">
        <v>49999</v>
      </c>
      <c r="D33" t="s">
        <v>25</v>
      </c>
      <c r="K33" t="s">
        <v>29</v>
      </c>
      <c r="R33" s="24">
        <v>6</v>
      </c>
      <c r="S33" s="25">
        <f t="shared" si="0"/>
        <v>12499.75</v>
      </c>
      <c r="T33" s="26">
        <v>1.36</v>
      </c>
      <c r="U33" s="27">
        <f t="shared" si="1"/>
        <v>8499.83</v>
      </c>
      <c r="V33" s="27">
        <f t="shared" si="2"/>
        <v>212.49575000000002</v>
      </c>
      <c r="W33" s="42">
        <f t="shared" si="3"/>
        <v>63498.729999999996</v>
      </c>
      <c r="X33" s="24">
        <v>9</v>
      </c>
      <c r="Y33" s="25">
        <f t="shared" si="4"/>
        <v>12499.75</v>
      </c>
      <c r="Z33" s="26">
        <v>1.36</v>
      </c>
      <c r="AA33" s="27">
        <f t="shared" si="5"/>
        <v>5666.5533333333333</v>
      </c>
      <c r="AB33" s="27">
        <f t="shared" si="6"/>
        <v>141.66383333333334</v>
      </c>
      <c r="AC33" s="42">
        <f t="shared" si="7"/>
        <v>63498.729999999996</v>
      </c>
      <c r="AD33" s="24">
        <v>12</v>
      </c>
      <c r="AE33" s="25">
        <f t="shared" si="8"/>
        <v>12499.75</v>
      </c>
      <c r="AF33" s="26">
        <v>1.36</v>
      </c>
      <c r="AG33" s="27">
        <f t="shared" si="9"/>
        <v>4249.915</v>
      </c>
      <c r="AH33" s="27">
        <f t="shared" si="10"/>
        <v>106.24787500000001</v>
      </c>
      <c r="AI33" s="42">
        <f t="shared" si="11"/>
        <v>63498.729999999996</v>
      </c>
    </row>
    <row r="34" spans="2:35" x14ac:dyDescent="0.2">
      <c r="B34" t="s">
        <v>56</v>
      </c>
      <c r="C34" s="22">
        <v>60799</v>
      </c>
      <c r="D34" t="s">
        <v>33</v>
      </c>
      <c r="K34" t="s">
        <v>29</v>
      </c>
      <c r="R34" s="24">
        <v>6</v>
      </c>
      <c r="S34" s="25">
        <f t="shared" si="0"/>
        <v>15199.75</v>
      </c>
      <c r="T34" s="26">
        <v>1.36</v>
      </c>
      <c r="U34" s="27">
        <f t="shared" si="1"/>
        <v>10335.83</v>
      </c>
      <c r="V34" s="27">
        <f t="shared" si="2"/>
        <v>258.39575000000002</v>
      </c>
      <c r="W34" s="42">
        <f t="shared" si="3"/>
        <v>77214.73</v>
      </c>
      <c r="X34" s="24">
        <v>9</v>
      </c>
      <c r="Y34" s="25">
        <f t="shared" si="4"/>
        <v>15199.75</v>
      </c>
      <c r="Z34" s="26">
        <v>1.36</v>
      </c>
      <c r="AA34" s="27">
        <f t="shared" si="5"/>
        <v>6890.5533333333333</v>
      </c>
      <c r="AB34" s="27">
        <f t="shared" si="6"/>
        <v>172.26383333333334</v>
      </c>
      <c r="AC34" s="42">
        <f t="shared" si="7"/>
        <v>77214.73</v>
      </c>
      <c r="AD34" s="24">
        <v>12</v>
      </c>
      <c r="AE34" s="25">
        <f t="shared" si="8"/>
        <v>15199.75</v>
      </c>
      <c r="AF34" s="26">
        <v>1.36</v>
      </c>
      <c r="AG34" s="27">
        <f t="shared" si="9"/>
        <v>5167.915</v>
      </c>
      <c r="AH34" s="27">
        <f t="shared" si="10"/>
        <v>129.19787500000001</v>
      </c>
      <c r="AI34" s="42">
        <f t="shared" si="11"/>
        <v>77214.73</v>
      </c>
    </row>
    <row r="35" spans="2:35" x14ac:dyDescent="0.2">
      <c r="B35" t="s">
        <v>57</v>
      </c>
      <c r="C35" s="22">
        <v>127999</v>
      </c>
      <c r="D35" t="s">
        <v>35</v>
      </c>
      <c r="K35" t="s">
        <v>29</v>
      </c>
      <c r="R35" s="29">
        <v>6</v>
      </c>
      <c r="S35" s="30">
        <f t="shared" si="0"/>
        <v>31999.75</v>
      </c>
      <c r="T35" s="31">
        <v>1.36</v>
      </c>
      <c r="U35" s="32">
        <f t="shared" si="1"/>
        <v>21759.83</v>
      </c>
      <c r="V35" s="32">
        <f t="shared" si="2"/>
        <v>543.99575000000004</v>
      </c>
      <c r="W35" s="43">
        <f t="shared" si="3"/>
        <v>162558.73000000001</v>
      </c>
      <c r="X35" s="29">
        <v>9</v>
      </c>
      <c r="Y35" s="30">
        <f t="shared" si="4"/>
        <v>31999.75</v>
      </c>
      <c r="Z35" s="31">
        <v>1.36</v>
      </c>
      <c r="AA35" s="32">
        <f t="shared" si="5"/>
        <v>14506.553333333335</v>
      </c>
      <c r="AB35" s="32">
        <f t="shared" si="6"/>
        <v>362.6638333333334</v>
      </c>
      <c r="AC35" s="43">
        <f t="shared" si="7"/>
        <v>162558.73000000001</v>
      </c>
      <c r="AD35" s="29">
        <v>12</v>
      </c>
      <c r="AE35" s="30">
        <f t="shared" si="8"/>
        <v>31999.75</v>
      </c>
      <c r="AF35" s="31">
        <v>1.36</v>
      </c>
      <c r="AG35" s="32">
        <f t="shared" si="9"/>
        <v>10879.915000000001</v>
      </c>
      <c r="AH35" s="32">
        <f t="shared" si="10"/>
        <v>271.99787500000002</v>
      </c>
      <c r="AI35" s="43">
        <f t="shared" si="11"/>
        <v>162558.73000000001</v>
      </c>
    </row>
    <row r="37" spans="2:35" x14ac:dyDescent="0.2">
      <c r="S37" s="17"/>
    </row>
    <row r="38" spans="2:35" x14ac:dyDescent="0.2">
      <c r="U38" s="17"/>
    </row>
    <row r="39" spans="2:35" x14ac:dyDescent="0.2">
      <c r="U39" s="4"/>
    </row>
    <row r="40" spans="2:35" x14ac:dyDescent="0.2">
      <c r="U40" s="16"/>
    </row>
    <row r="45" spans="2:35" x14ac:dyDescent="0.2">
      <c r="T45">
        <f>S37*1.36</f>
        <v>0</v>
      </c>
    </row>
  </sheetData>
  <mergeCells count="8">
    <mergeCell ref="AD2:AH2"/>
    <mergeCell ref="R1:W1"/>
    <mergeCell ref="X1:AC1"/>
    <mergeCell ref="AD1:AI1"/>
    <mergeCell ref="A2:D2"/>
    <mergeCell ref="E2:P2"/>
    <mergeCell ref="R2:V2"/>
    <mergeCell ref="X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94D-84C7-4B23-BFB0-95FB32B9621B}">
  <dimension ref="A1:Y32"/>
  <sheetViews>
    <sheetView topLeftCell="B1" zoomScale="150" workbookViewId="0">
      <selection activeCell="I15" sqref="I15"/>
    </sheetView>
  </sheetViews>
  <sheetFormatPr baseColWidth="10" defaultColWidth="8.83203125" defaultRowHeight="15" x14ac:dyDescent="0.2"/>
  <cols>
    <col min="1" max="1" width="34" bestFit="1" customWidth="1"/>
    <col min="2" max="2" width="16.33203125" bestFit="1" customWidth="1"/>
    <col min="3" max="3" width="11" style="4" bestFit="1" customWidth="1"/>
    <col min="4" max="4" width="11" bestFit="1" customWidth="1"/>
    <col min="8" max="8" width="12.6640625" bestFit="1" customWidth="1"/>
    <col min="9" max="9" width="12.83203125" bestFit="1" customWidth="1"/>
    <col min="10" max="10" width="8.1640625" bestFit="1" customWidth="1"/>
    <col min="11" max="11" width="14.33203125" bestFit="1" customWidth="1"/>
    <col min="14" max="14" width="12.6640625" bestFit="1" customWidth="1"/>
    <col min="15" max="15" width="12.83203125" bestFit="1" customWidth="1"/>
    <col min="17" max="17" width="14.33203125" bestFit="1" customWidth="1"/>
    <col min="20" max="20" width="12.6640625" bestFit="1" customWidth="1"/>
    <col min="21" max="21" width="12.83203125" bestFit="1" customWidth="1"/>
    <col min="22" max="22" width="8.1640625" bestFit="1" customWidth="1"/>
    <col min="23" max="23" width="14.33203125" bestFit="1" customWidth="1"/>
  </cols>
  <sheetData>
    <row r="1" spans="1:25" ht="19" x14ac:dyDescent="0.25">
      <c r="A1" s="1" t="s">
        <v>58</v>
      </c>
      <c r="H1" s="38" t="s">
        <v>161</v>
      </c>
      <c r="I1" s="38"/>
      <c r="J1" s="38"/>
      <c r="K1" s="38"/>
      <c r="L1" s="38"/>
      <c r="M1" s="38" t="s">
        <v>163</v>
      </c>
      <c r="N1" s="38"/>
      <c r="O1" s="38"/>
      <c r="P1" s="38"/>
      <c r="Q1" s="38"/>
      <c r="R1" s="38"/>
      <c r="S1" s="38" t="s">
        <v>162</v>
      </c>
      <c r="T1" s="38"/>
      <c r="U1" s="38"/>
      <c r="V1" s="38"/>
      <c r="W1" s="38"/>
      <c r="X1" s="38"/>
      <c r="Y1" s="38"/>
    </row>
    <row r="2" spans="1:25" s="2" customFormat="1" ht="16" x14ac:dyDescent="0.2">
      <c r="A2" s="10" t="s">
        <v>6</v>
      </c>
      <c r="B2" s="10"/>
      <c r="C2" s="10"/>
      <c r="D2" s="10"/>
      <c r="E2" s="11" t="s">
        <v>43</v>
      </c>
      <c r="F2" s="12"/>
      <c r="G2" s="13"/>
      <c r="H2" s="33" t="s">
        <v>151</v>
      </c>
      <c r="I2" s="34"/>
      <c r="J2" s="34"/>
      <c r="K2" s="34"/>
      <c r="L2" s="35"/>
      <c r="M2" s="33" t="s">
        <v>151</v>
      </c>
      <c r="N2" s="34"/>
      <c r="O2" s="34"/>
      <c r="P2" s="34"/>
      <c r="Q2" s="34"/>
      <c r="R2" s="35"/>
      <c r="S2" s="33" t="s">
        <v>151</v>
      </c>
      <c r="T2" s="34"/>
      <c r="U2" s="34"/>
      <c r="V2" s="34"/>
      <c r="W2" s="34"/>
      <c r="X2" s="34"/>
      <c r="Y2" s="35"/>
    </row>
    <row r="3" spans="1:25" s="3" customFormat="1" x14ac:dyDescent="0.2">
      <c r="A3" s="3" t="s">
        <v>0</v>
      </c>
      <c r="B3" s="3" t="s">
        <v>1</v>
      </c>
      <c r="C3" s="5" t="s">
        <v>5</v>
      </c>
      <c r="D3" s="3" t="s">
        <v>3</v>
      </c>
      <c r="E3" s="3" t="s">
        <v>60</v>
      </c>
      <c r="F3" s="3" t="s">
        <v>2</v>
      </c>
      <c r="G3" s="3" t="s">
        <v>22</v>
      </c>
      <c r="H3" s="39" t="s">
        <v>155</v>
      </c>
      <c r="I3" s="40" t="s">
        <v>152</v>
      </c>
      <c r="J3" s="40" t="s">
        <v>156</v>
      </c>
      <c r="K3" s="40" t="s">
        <v>153</v>
      </c>
      <c r="L3" s="40" t="s">
        <v>154</v>
      </c>
      <c r="M3" s="41" t="s">
        <v>160</v>
      </c>
      <c r="N3" s="39" t="s">
        <v>155</v>
      </c>
      <c r="O3" s="40" t="s">
        <v>152</v>
      </c>
      <c r="P3" s="40" t="s">
        <v>156</v>
      </c>
      <c r="Q3" s="40" t="s">
        <v>153</v>
      </c>
      <c r="R3" s="40" t="s">
        <v>154</v>
      </c>
      <c r="S3" s="41" t="s">
        <v>160</v>
      </c>
      <c r="T3" s="39" t="s">
        <v>155</v>
      </c>
      <c r="U3" s="40" t="s">
        <v>152</v>
      </c>
      <c r="V3" s="40" t="s">
        <v>156</v>
      </c>
      <c r="W3" s="40" t="s">
        <v>153</v>
      </c>
      <c r="X3" s="40" t="s">
        <v>154</v>
      </c>
      <c r="Y3" s="41" t="s">
        <v>160</v>
      </c>
    </row>
    <row r="4" spans="1:25" x14ac:dyDescent="0.2">
      <c r="A4" t="s">
        <v>61</v>
      </c>
      <c r="B4" t="s">
        <v>62</v>
      </c>
      <c r="C4" s="4">
        <v>74999</v>
      </c>
      <c r="D4" t="s">
        <v>27</v>
      </c>
      <c r="E4" t="s">
        <v>15</v>
      </c>
      <c r="F4" t="s">
        <v>63</v>
      </c>
      <c r="G4" t="s">
        <v>23</v>
      </c>
      <c r="H4" s="24">
        <v>6</v>
      </c>
      <c r="I4" s="25">
        <f>C4*0.25</f>
        <v>18749.75</v>
      </c>
      <c r="J4" s="26">
        <v>1.36</v>
      </c>
      <c r="K4" s="27">
        <f>((C4-I4)*J4)/6</f>
        <v>12749.830000000002</v>
      </c>
      <c r="L4" s="32">
        <f>K4*0.025</f>
        <v>318.74575000000004</v>
      </c>
      <c r="M4" s="42">
        <f>I4+(K4*H4)</f>
        <v>95248.73000000001</v>
      </c>
      <c r="N4" s="24">
        <v>9</v>
      </c>
      <c r="O4" s="25">
        <f>C4*0.25</f>
        <v>18749.75</v>
      </c>
      <c r="P4" s="26">
        <v>1.36</v>
      </c>
      <c r="Q4" s="27">
        <f>((C4-O4)*P4)/9</f>
        <v>8499.8866666666672</v>
      </c>
      <c r="R4" s="27">
        <f>K4*0.025</f>
        <v>318.74575000000004</v>
      </c>
      <c r="S4" s="42">
        <f>O4+(Q4*N4)</f>
        <v>95248.73000000001</v>
      </c>
      <c r="T4" s="24">
        <v>12</v>
      </c>
      <c r="U4" s="25">
        <f>C4*0.25</f>
        <v>18749.75</v>
      </c>
      <c r="V4" s="26">
        <v>1.36</v>
      </c>
      <c r="W4" s="27">
        <f>((C4-U4)*V4)/12</f>
        <v>6374.9150000000009</v>
      </c>
      <c r="X4" s="27">
        <f>W4*0.025</f>
        <v>159.37287500000002</v>
      </c>
      <c r="Y4" s="42">
        <f>U4+(W4*T4)</f>
        <v>95248.73000000001</v>
      </c>
    </row>
    <row r="5" spans="1:25" x14ac:dyDescent="0.2">
      <c r="B5" t="s">
        <v>64</v>
      </c>
      <c r="C5" s="4">
        <v>71500</v>
      </c>
      <c r="D5" t="s">
        <v>27</v>
      </c>
      <c r="E5" t="s">
        <v>15</v>
      </c>
      <c r="F5" t="s">
        <v>65</v>
      </c>
      <c r="G5" t="s">
        <v>29</v>
      </c>
      <c r="H5" s="24">
        <v>6</v>
      </c>
      <c r="I5" s="30">
        <f>C5*0.25</f>
        <v>17875</v>
      </c>
      <c r="J5" s="31">
        <v>1.36</v>
      </c>
      <c r="K5" s="32">
        <f>((C5-I5)*J5)/6</f>
        <v>12155</v>
      </c>
      <c r="L5" s="32">
        <f>K5*0.025</f>
        <v>303.875</v>
      </c>
      <c r="M5" s="43">
        <f>I5+(K5*H5)</f>
        <v>90805</v>
      </c>
      <c r="N5" s="29">
        <v>9</v>
      </c>
      <c r="O5" s="30">
        <f>C5*0.25</f>
        <v>17875</v>
      </c>
      <c r="P5" s="31">
        <v>1.36</v>
      </c>
      <c r="Q5" s="32">
        <f>((C5-O5)*P5)/9</f>
        <v>8103.333333333333</v>
      </c>
      <c r="R5" s="32">
        <f>K5*0.025</f>
        <v>303.875</v>
      </c>
      <c r="S5" s="43">
        <f>O5+(Q5*N5)</f>
        <v>90805</v>
      </c>
      <c r="T5" s="29">
        <v>12</v>
      </c>
      <c r="U5" s="30">
        <f>C5*0.25</f>
        <v>17875</v>
      </c>
      <c r="V5" s="31">
        <v>1.36</v>
      </c>
      <c r="W5" s="32">
        <f>((C5-U5)*V5)/12</f>
        <v>6077.5</v>
      </c>
      <c r="X5" s="32">
        <f>W5*0.025</f>
        <v>151.9375</v>
      </c>
      <c r="Y5" s="43">
        <f>U5+(W5*T5)</f>
        <v>90805</v>
      </c>
    </row>
    <row r="6" spans="1:25" x14ac:dyDescent="0.2">
      <c r="G6" t="s">
        <v>4</v>
      </c>
      <c r="H6" s="44"/>
    </row>
    <row r="9" spans="1:25" x14ac:dyDescent="0.2">
      <c r="C9"/>
    </row>
    <row r="10" spans="1:25" x14ac:dyDescent="0.2">
      <c r="C10"/>
    </row>
    <row r="11" spans="1:25" x14ac:dyDescent="0.2">
      <c r="C11"/>
    </row>
    <row r="12" spans="1:25" x14ac:dyDescent="0.2">
      <c r="C12"/>
    </row>
    <row r="13" spans="1:25" x14ac:dyDescent="0.2">
      <c r="C13"/>
    </row>
    <row r="14" spans="1:25" x14ac:dyDescent="0.2">
      <c r="C14"/>
    </row>
    <row r="15" spans="1:25" x14ac:dyDescent="0.2">
      <c r="C15"/>
    </row>
    <row r="16" spans="1:25" x14ac:dyDescent="0.2">
      <c r="C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</sheetData>
  <mergeCells count="8">
    <mergeCell ref="H1:L1"/>
    <mergeCell ref="M1:R1"/>
    <mergeCell ref="S1:Y1"/>
    <mergeCell ref="H2:L2"/>
    <mergeCell ref="M2:R2"/>
    <mergeCell ref="S2:Y2"/>
    <mergeCell ref="A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2FB2-16FB-4958-BD33-AC3DE13D1C71}">
  <dimension ref="A1:AG31"/>
  <sheetViews>
    <sheetView topLeftCell="E1" zoomScale="150" zoomScaleNormal="188" workbookViewId="0">
      <selection activeCell="F29" sqref="F29"/>
    </sheetView>
  </sheetViews>
  <sheetFormatPr baseColWidth="10" defaultColWidth="8.83203125" defaultRowHeight="15" x14ac:dyDescent="0.2"/>
  <cols>
    <col min="1" max="1" width="34" bestFit="1" customWidth="1"/>
    <col min="2" max="2" width="14" customWidth="1"/>
    <col min="3" max="3" width="11" style="4" bestFit="1" customWidth="1"/>
    <col min="4" max="4" width="11" bestFit="1" customWidth="1"/>
    <col min="6" max="6" width="16.5" bestFit="1" customWidth="1"/>
    <col min="7" max="7" width="9.6640625" bestFit="1" customWidth="1"/>
    <col min="8" max="8" width="32.5" style="7" customWidth="1"/>
    <col min="9" max="9" width="12.6640625" bestFit="1" customWidth="1"/>
    <col min="16" max="16" width="12.83203125" bestFit="1" customWidth="1"/>
  </cols>
  <sheetData>
    <row r="1" spans="1:33" ht="19" x14ac:dyDescent="0.25">
      <c r="A1" s="1" t="s">
        <v>66</v>
      </c>
      <c r="I1" s="38" t="s">
        <v>161</v>
      </c>
      <c r="J1" s="38"/>
      <c r="K1" s="38"/>
      <c r="L1" s="38"/>
      <c r="M1" s="38"/>
      <c r="N1" s="38" t="s">
        <v>162</v>
      </c>
      <c r="O1" s="38"/>
      <c r="P1" s="38"/>
      <c r="Q1" s="38"/>
      <c r="R1" s="38"/>
      <c r="S1" s="38"/>
      <c r="T1" s="38" t="s">
        <v>164</v>
      </c>
      <c r="U1" s="38"/>
      <c r="V1" s="38"/>
      <c r="W1" s="38"/>
      <c r="X1" s="38"/>
      <c r="Y1" s="38"/>
      <c r="Z1" s="38"/>
      <c r="AA1" s="38" t="s">
        <v>165</v>
      </c>
      <c r="AB1" s="38"/>
      <c r="AC1" s="38"/>
      <c r="AD1" s="38"/>
      <c r="AE1" s="38"/>
      <c r="AF1" s="38"/>
      <c r="AG1" s="38"/>
    </row>
    <row r="2" spans="1:33" s="2" customFormat="1" ht="16" x14ac:dyDescent="0.2">
      <c r="A2" s="11" t="s">
        <v>6</v>
      </c>
      <c r="B2" s="12"/>
      <c r="C2" s="12"/>
      <c r="D2" s="11" t="s">
        <v>43</v>
      </c>
      <c r="E2" s="12"/>
      <c r="F2" s="12"/>
      <c r="G2" s="13"/>
      <c r="H2" s="6" t="s">
        <v>95</v>
      </c>
      <c r="I2" s="33" t="s">
        <v>151</v>
      </c>
      <c r="J2" s="34"/>
      <c r="K2" s="34"/>
      <c r="L2" s="34"/>
      <c r="M2" s="35"/>
      <c r="N2" s="33" t="s">
        <v>151</v>
      </c>
      <c r="O2" s="34"/>
      <c r="P2" s="34"/>
      <c r="Q2" s="34"/>
      <c r="R2" s="34"/>
      <c r="S2" s="35"/>
      <c r="T2" s="33" t="s">
        <v>151</v>
      </c>
      <c r="U2" s="34"/>
      <c r="V2" s="34"/>
      <c r="W2" s="34"/>
      <c r="X2" s="34"/>
      <c r="Y2" s="34"/>
      <c r="Z2" s="35"/>
      <c r="AA2" s="33" t="s">
        <v>151</v>
      </c>
      <c r="AB2" s="34"/>
      <c r="AC2" s="34"/>
      <c r="AD2" s="34"/>
      <c r="AE2" s="34"/>
      <c r="AF2" s="34"/>
      <c r="AG2" s="35"/>
    </row>
    <row r="3" spans="1:33" s="3" customFormat="1" x14ac:dyDescent="0.2">
      <c r="A3" s="3" t="s">
        <v>0</v>
      </c>
      <c r="B3" s="3" t="s">
        <v>1</v>
      </c>
      <c r="C3" s="5" t="s">
        <v>5</v>
      </c>
      <c r="D3" s="3" t="s">
        <v>73</v>
      </c>
      <c r="E3" s="3" t="s">
        <v>76</v>
      </c>
      <c r="F3" s="3" t="s">
        <v>74</v>
      </c>
      <c r="G3" s="3" t="s">
        <v>75</v>
      </c>
      <c r="I3" s="39" t="s">
        <v>155</v>
      </c>
      <c r="J3" s="40" t="s">
        <v>152</v>
      </c>
      <c r="K3" s="40" t="s">
        <v>156</v>
      </c>
      <c r="L3" s="40" t="s">
        <v>153</v>
      </c>
      <c r="M3" s="40" t="s">
        <v>154</v>
      </c>
      <c r="N3" s="41" t="s">
        <v>160</v>
      </c>
      <c r="O3" s="39" t="s">
        <v>155</v>
      </c>
      <c r="P3" s="40" t="s">
        <v>152</v>
      </c>
      <c r="Q3" s="40" t="s">
        <v>156</v>
      </c>
      <c r="R3" s="40" t="s">
        <v>153</v>
      </c>
      <c r="S3" s="40" t="s">
        <v>154</v>
      </c>
      <c r="T3" s="41" t="s">
        <v>160</v>
      </c>
      <c r="U3" s="39" t="s">
        <v>155</v>
      </c>
      <c r="V3" s="40" t="s">
        <v>152</v>
      </c>
      <c r="W3" s="40" t="s">
        <v>156</v>
      </c>
      <c r="X3" s="40" t="s">
        <v>153</v>
      </c>
      <c r="Y3" s="40" t="s">
        <v>154</v>
      </c>
      <c r="Z3" s="41" t="s">
        <v>160</v>
      </c>
      <c r="AA3" s="41" t="s">
        <v>160</v>
      </c>
      <c r="AB3" s="39" t="s">
        <v>155</v>
      </c>
      <c r="AC3" s="40" t="s">
        <v>152</v>
      </c>
      <c r="AD3" s="40" t="s">
        <v>156</v>
      </c>
      <c r="AE3" s="40" t="s">
        <v>153</v>
      </c>
      <c r="AF3" s="40" t="s">
        <v>154</v>
      </c>
      <c r="AG3" s="41" t="s">
        <v>160</v>
      </c>
    </row>
    <row r="4" spans="1:33" x14ac:dyDescent="0.2">
      <c r="A4" t="s">
        <v>146</v>
      </c>
      <c r="B4" t="s">
        <v>67</v>
      </c>
      <c r="C4" s="4">
        <v>158000</v>
      </c>
      <c r="D4" t="s">
        <v>78</v>
      </c>
      <c r="E4" t="s">
        <v>77</v>
      </c>
      <c r="F4" t="s">
        <v>79</v>
      </c>
      <c r="G4" t="s">
        <v>141</v>
      </c>
      <c r="I4" s="24">
        <v>6</v>
      </c>
      <c r="J4" s="25">
        <f>C4*0.25</f>
        <v>39500</v>
      </c>
      <c r="K4" s="26">
        <v>1.36</v>
      </c>
      <c r="L4" s="27" t="e">
        <f>((D4-J4)*K4)/6</f>
        <v>#VALUE!</v>
      </c>
      <c r="M4" s="32" t="e">
        <f>L4*0.025</f>
        <v>#VALUE!</v>
      </c>
      <c r="N4" s="42" t="e">
        <f>J4+(L4*I4)</f>
        <v>#VALUE!</v>
      </c>
      <c r="O4" s="24">
        <v>9</v>
      </c>
      <c r="P4" s="25" t="e">
        <f>D4*0.25</f>
        <v>#VALUE!</v>
      </c>
      <c r="Q4" s="26">
        <v>1.36</v>
      </c>
      <c r="R4" s="27" t="e">
        <f>((D4-P4)*Q4)/9</f>
        <v>#VALUE!</v>
      </c>
      <c r="S4" s="27" t="e">
        <f>L4*0.025</f>
        <v>#VALUE!</v>
      </c>
      <c r="T4" s="42" t="e">
        <f>P4+(R4*O4)</f>
        <v>#VALUE!</v>
      </c>
      <c r="U4" s="24">
        <v>12</v>
      </c>
      <c r="V4" s="25" t="e">
        <f>D4*0.25</f>
        <v>#VALUE!</v>
      </c>
      <c r="W4" s="26">
        <v>1.36</v>
      </c>
      <c r="X4" s="27" t="e">
        <f>((D4-V4)*W4)/12</f>
        <v>#VALUE!</v>
      </c>
      <c r="Y4" s="27" t="e">
        <f>X4*0.025</f>
        <v>#VALUE!</v>
      </c>
      <c r="Z4" s="42" t="e">
        <f>V4+(X4*U4)</f>
        <v>#VALUE!</v>
      </c>
      <c r="AA4" s="42" t="e">
        <f>W4+(Y4*V4)</f>
        <v>#VALUE!</v>
      </c>
      <c r="AB4" s="24">
        <v>12</v>
      </c>
      <c r="AC4" s="25">
        <f>K4*0.25</f>
        <v>0.34</v>
      </c>
      <c r="AD4" s="26">
        <v>1.36</v>
      </c>
      <c r="AE4" s="27">
        <f>((K4-AC4)*AD4)/12</f>
        <v>0.11560000000000002</v>
      </c>
      <c r="AF4" s="27">
        <f>AE4*0.025</f>
        <v>2.8900000000000006E-3</v>
      </c>
      <c r="AG4" s="42">
        <f>AC4+(AE4*AB4)</f>
        <v>1.7272000000000003</v>
      </c>
    </row>
    <row r="5" spans="1:33" x14ac:dyDescent="0.2">
      <c r="B5" t="s">
        <v>68</v>
      </c>
      <c r="C5" s="4">
        <v>175000</v>
      </c>
      <c r="D5" t="s">
        <v>81</v>
      </c>
      <c r="E5" t="s">
        <v>80</v>
      </c>
      <c r="F5" t="s">
        <v>79</v>
      </c>
      <c r="G5" t="s">
        <v>108</v>
      </c>
      <c r="I5" s="24">
        <v>6</v>
      </c>
      <c r="J5" s="25">
        <f t="shared" ref="J5:J27" si="0">C5*0.25</f>
        <v>43750</v>
      </c>
      <c r="K5" s="31">
        <v>1.36</v>
      </c>
      <c r="L5" s="32" t="e">
        <f>((D5-J5)*K5)/6</f>
        <v>#VALUE!</v>
      </c>
      <c r="M5" s="32" t="e">
        <f>L5*0.025</f>
        <v>#VALUE!</v>
      </c>
      <c r="N5" s="43" t="e">
        <f>J5+(L5*I5)</f>
        <v>#VALUE!</v>
      </c>
      <c r="O5" s="29">
        <v>9</v>
      </c>
      <c r="P5" s="30" t="e">
        <f>D5*0.25</f>
        <v>#VALUE!</v>
      </c>
      <c r="Q5" s="31">
        <v>1.36</v>
      </c>
      <c r="R5" s="32" t="e">
        <f>((D5-P5)*Q5)/9</f>
        <v>#VALUE!</v>
      </c>
      <c r="S5" s="32" t="e">
        <f>L5*0.025</f>
        <v>#VALUE!</v>
      </c>
      <c r="T5" s="43" t="e">
        <f>P5+(R5*O5)</f>
        <v>#VALUE!</v>
      </c>
      <c r="U5" s="29">
        <v>12</v>
      </c>
      <c r="V5" s="30" t="e">
        <f>D5*0.25</f>
        <v>#VALUE!</v>
      </c>
      <c r="W5" s="31">
        <v>1.36</v>
      </c>
      <c r="X5" s="32" t="e">
        <f>((D5-V5)*W5)/12</f>
        <v>#VALUE!</v>
      </c>
      <c r="Y5" s="32" t="e">
        <f>X5*0.025</f>
        <v>#VALUE!</v>
      </c>
      <c r="Z5" s="43" t="e">
        <f>V5+(X5*U5)</f>
        <v>#VALUE!</v>
      </c>
      <c r="AA5" s="43" t="e">
        <f>W5+(Y5*V5)</f>
        <v>#VALUE!</v>
      </c>
      <c r="AB5" s="29">
        <v>12</v>
      </c>
      <c r="AC5" s="30">
        <f>K5*0.25</f>
        <v>0.34</v>
      </c>
      <c r="AD5" s="31">
        <v>1.36</v>
      </c>
      <c r="AE5" s="32">
        <f>((K5-AC5)*AD5)/12</f>
        <v>0.11560000000000002</v>
      </c>
      <c r="AF5" s="32">
        <f>AE5*0.025</f>
        <v>2.8900000000000006E-3</v>
      </c>
      <c r="AG5" s="43">
        <f>AC5+(AE5*AB5)</f>
        <v>1.7272000000000003</v>
      </c>
    </row>
    <row r="6" spans="1:33" x14ac:dyDescent="0.2">
      <c r="B6" t="s">
        <v>69</v>
      </c>
      <c r="C6" s="4">
        <v>195000</v>
      </c>
      <c r="D6" t="s">
        <v>78</v>
      </c>
      <c r="E6" t="s">
        <v>82</v>
      </c>
      <c r="F6" t="s">
        <v>83</v>
      </c>
      <c r="G6" t="s">
        <v>142</v>
      </c>
      <c r="H6" s="7" t="s">
        <v>4</v>
      </c>
      <c r="I6" s="24">
        <v>6</v>
      </c>
      <c r="J6" s="25">
        <f t="shared" si="0"/>
        <v>48750</v>
      </c>
    </row>
    <row r="7" spans="1:33" x14ac:dyDescent="0.2">
      <c r="B7" t="s">
        <v>70</v>
      </c>
      <c r="C7" s="4">
        <v>260000</v>
      </c>
      <c r="D7" t="s">
        <v>84</v>
      </c>
      <c r="E7" t="s">
        <v>82</v>
      </c>
      <c r="F7" t="s">
        <v>85</v>
      </c>
      <c r="G7" t="s">
        <v>143</v>
      </c>
      <c r="I7" s="24">
        <v>6</v>
      </c>
      <c r="J7" s="25">
        <f t="shared" si="0"/>
        <v>65000</v>
      </c>
    </row>
    <row r="8" spans="1:33" x14ac:dyDescent="0.2">
      <c r="B8" t="s">
        <v>71</v>
      </c>
      <c r="C8" s="4">
        <v>285000</v>
      </c>
      <c r="D8" t="s">
        <v>86</v>
      </c>
      <c r="E8" t="s">
        <v>77</v>
      </c>
      <c r="F8" t="s">
        <v>87</v>
      </c>
      <c r="G8" t="s">
        <v>143</v>
      </c>
      <c r="I8" s="24">
        <v>6</v>
      </c>
      <c r="J8" s="25">
        <f t="shared" si="0"/>
        <v>71250</v>
      </c>
    </row>
    <row r="9" spans="1:33" x14ac:dyDescent="0.2">
      <c r="B9" t="s">
        <v>72</v>
      </c>
      <c r="C9" s="4">
        <v>305000</v>
      </c>
      <c r="D9" t="s">
        <v>88</v>
      </c>
      <c r="E9" t="s">
        <v>89</v>
      </c>
      <c r="F9" t="s">
        <v>85</v>
      </c>
      <c r="G9" t="s">
        <v>143</v>
      </c>
      <c r="I9" s="24">
        <v>6</v>
      </c>
      <c r="J9" s="25">
        <f t="shared" si="0"/>
        <v>76250</v>
      </c>
    </row>
    <row r="10" spans="1:33" x14ac:dyDescent="0.2">
      <c r="A10" t="s">
        <v>90</v>
      </c>
      <c r="B10" t="s">
        <v>91</v>
      </c>
      <c r="D10" t="s">
        <v>93</v>
      </c>
      <c r="E10" t="s">
        <v>80</v>
      </c>
      <c r="F10" t="s">
        <v>92</v>
      </c>
      <c r="G10" t="s">
        <v>144</v>
      </c>
      <c r="H10" s="7" t="s">
        <v>97</v>
      </c>
      <c r="I10" s="24">
        <v>6</v>
      </c>
      <c r="J10" s="25">
        <f t="shared" si="0"/>
        <v>0</v>
      </c>
    </row>
    <row r="11" spans="1:33" x14ac:dyDescent="0.2">
      <c r="B11" t="s">
        <v>94</v>
      </c>
      <c r="C11" s="4">
        <v>339000</v>
      </c>
      <c r="D11" t="s">
        <v>96</v>
      </c>
      <c r="E11" t="s">
        <v>82</v>
      </c>
      <c r="F11" t="s">
        <v>92</v>
      </c>
      <c r="G11" t="s">
        <v>145</v>
      </c>
      <c r="H11" s="7" t="s">
        <v>97</v>
      </c>
      <c r="I11" s="24">
        <v>6</v>
      </c>
      <c r="J11" s="25">
        <f t="shared" si="0"/>
        <v>84750</v>
      </c>
    </row>
    <row r="12" spans="1:33" x14ac:dyDescent="0.2">
      <c r="B12" t="s">
        <v>98</v>
      </c>
      <c r="C12" s="4">
        <v>339000</v>
      </c>
      <c r="D12" t="s">
        <v>84</v>
      </c>
      <c r="E12" t="s">
        <v>100</v>
      </c>
      <c r="F12" t="s">
        <v>92</v>
      </c>
      <c r="G12" t="s">
        <v>143</v>
      </c>
      <c r="I12" s="24">
        <v>6</v>
      </c>
      <c r="J12" s="25">
        <f t="shared" si="0"/>
        <v>84750</v>
      </c>
    </row>
    <row r="13" spans="1:33" x14ac:dyDescent="0.2">
      <c r="B13" t="s">
        <v>99</v>
      </c>
      <c r="C13" s="4">
        <v>239000</v>
      </c>
      <c r="D13" t="s">
        <v>84</v>
      </c>
      <c r="E13" t="s">
        <v>80</v>
      </c>
      <c r="F13" t="s">
        <v>92</v>
      </c>
      <c r="G13" t="s">
        <v>108</v>
      </c>
      <c r="I13" s="24">
        <v>6</v>
      </c>
      <c r="J13" s="25">
        <f t="shared" si="0"/>
        <v>59750</v>
      </c>
    </row>
    <row r="14" spans="1:33" x14ac:dyDescent="0.2">
      <c r="A14" s="9" t="s">
        <v>101</v>
      </c>
      <c r="B14" s="9" t="s">
        <v>102</v>
      </c>
      <c r="D14" s="9" t="s">
        <v>105</v>
      </c>
      <c r="E14" s="9" t="s">
        <v>133</v>
      </c>
      <c r="G14" s="9" t="s">
        <v>108</v>
      </c>
      <c r="I14" s="24">
        <v>6</v>
      </c>
      <c r="J14" s="25">
        <f t="shared" si="0"/>
        <v>0</v>
      </c>
    </row>
    <row r="15" spans="1:33" x14ac:dyDescent="0.2">
      <c r="A15" s="9"/>
      <c r="B15" s="9" t="s">
        <v>103</v>
      </c>
      <c r="D15" s="9" t="s">
        <v>106</v>
      </c>
      <c r="E15" s="9" t="s">
        <v>131</v>
      </c>
      <c r="G15" s="9" t="s">
        <v>108</v>
      </c>
      <c r="I15" s="24">
        <v>6</v>
      </c>
      <c r="J15" s="25">
        <f t="shared" si="0"/>
        <v>0</v>
      </c>
    </row>
    <row r="16" spans="1:33" x14ac:dyDescent="0.2">
      <c r="A16" s="9"/>
      <c r="B16" s="9" t="s">
        <v>104</v>
      </c>
      <c r="D16" s="9" t="s">
        <v>107</v>
      </c>
      <c r="E16" s="9" t="s">
        <v>132</v>
      </c>
      <c r="G16" s="9" t="s">
        <v>108</v>
      </c>
      <c r="I16" s="24">
        <v>6</v>
      </c>
      <c r="J16" s="25">
        <f t="shared" si="0"/>
        <v>0</v>
      </c>
    </row>
    <row r="17" spans="1:10" x14ac:dyDescent="0.2">
      <c r="A17" s="9" t="s">
        <v>109</v>
      </c>
      <c r="B17" s="9" t="s">
        <v>110</v>
      </c>
      <c r="C17" s="4">
        <v>275000</v>
      </c>
      <c r="D17" s="9" t="s">
        <v>116</v>
      </c>
      <c r="E17" s="9" t="s">
        <v>133</v>
      </c>
      <c r="G17" s="9" t="s">
        <v>111</v>
      </c>
      <c r="I17" s="24">
        <v>6</v>
      </c>
      <c r="J17" s="25">
        <f t="shared" si="0"/>
        <v>68750</v>
      </c>
    </row>
    <row r="18" spans="1:10" x14ac:dyDescent="0.2">
      <c r="A18" s="9"/>
      <c r="B18" s="9" t="s">
        <v>112</v>
      </c>
      <c r="C18" s="4">
        <v>250000</v>
      </c>
      <c r="D18" s="9" t="s">
        <v>117</v>
      </c>
      <c r="E18" s="9" t="s">
        <v>133</v>
      </c>
      <c r="G18" s="9" t="s">
        <v>113</v>
      </c>
      <c r="I18" s="24">
        <v>6</v>
      </c>
      <c r="J18" s="25">
        <f t="shared" si="0"/>
        <v>62500</v>
      </c>
    </row>
    <row r="19" spans="1:10" x14ac:dyDescent="0.2">
      <c r="A19" s="9"/>
      <c r="B19" s="9" t="s">
        <v>114</v>
      </c>
      <c r="C19" s="4">
        <v>190000</v>
      </c>
      <c r="D19" s="9" t="s">
        <v>84</v>
      </c>
      <c r="E19" s="9" t="s">
        <v>131</v>
      </c>
      <c r="G19" s="9" t="s">
        <v>115</v>
      </c>
      <c r="I19" s="24">
        <v>6</v>
      </c>
      <c r="J19" s="25">
        <f t="shared" si="0"/>
        <v>47500</v>
      </c>
    </row>
    <row r="20" spans="1:10" x14ac:dyDescent="0.2">
      <c r="A20" s="9" t="s">
        <v>118</v>
      </c>
      <c r="B20" s="9" t="s">
        <v>119</v>
      </c>
      <c r="C20" s="4">
        <v>260000</v>
      </c>
      <c r="D20" s="9" t="s">
        <v>88</v>
      </c>
      <c r="E20" s="9" t="s">
        <v>132</v>
      </c>
      <c r="G20" s="9" t="s">
        <v>113</v>
      </c>
      <c r="I20" s="24">
        <v>6</v>
      </c>
      <c r="J20" s="25">
        <f t="shared" si="0"/>
        <v>65000</v>
      </c>
    </row>
    <row r="21" spans="1:10" x14ac:dyDescent="0.2">
      <c r="A21" s="9"/>
      <c r="B21" s="9" t="s">
        <v>120</v>
      </c>
      <c r="C21" s="4">
        <v>175000</v>
      </c>
      <c r="D21" s="9" t="s">
        <v>128</v>
      </c>
      <c r="E21" s="9" t="s">
        <v>133</v>
      </c>
      <c r="G21" s="9" t="s">
        <v>121</v>
      </c>
      <c r="I21" s="24">
        <v>6</v>
      </c>
      <c r="J21" s="25">
        <f t="shared" si="0"/>
        <v>43750</v>
      </c>
    </row>
    <row r="22" spans="1:10" x14ac:dyDescent="0.2">
      <c r="A22" s="9"/>
      <c r="B22" s="9" t="s">
        <v>122</v>
      </c>
      <c r="C22" s="4">
        <v>280000</v>
      </c>
      <c r="D22" s="9" t="s">
        <v>86</v>
      </c>
      <c r="E22" s="9" t="s">
        <v>89</v>
      </c>
      <c r="G22" s="9" t="s">
        <v>123</v>
      </c>
      <c r="I22" s="24">
        <v>6</v>
      </c>
      <c r="J22" s="25">
        <f t="shared" si="0"/>
        <v>70000</v>
      </c>
    </row>
    <row r="23" spans="1:10" x14ac:dyDescent="0.2">
      <c r="A23" s="9"/>
      <c r="B23" s="9" t="s">
        <v>124</v>
      </c>
      <c r="C23" s="4">
        <v>199000</v>
      </c>
      <c r="D23" s="9" t="s">
        <v>78</v>
      </c>
      <c r="E23" s="9" t="s">
        <v>133</v>
      </c>
      <c r="G23" s="9" t="s">
        <v>113</v>
      </c>
      <c r="I23" s="24">
        <v>6</v>
      </c>
      <c r="J23" s="25">
        <f t="shared" si="0"/>
        <v>49750</v>
      </c>
    </row>
    <row r="24" spans="1:10" x14ac:dyDescent="0.2">
      <c r="A24" s="9"/>
      <c r="B24" s="9" t="s">
        <v>125</v>
      </c>
      <c r="C24" s="4">
        <v>153000</v>
      </c>
      <c r="D24" s="9" t="s">
        <v>129</v>
      </c>
      <c r="E24" s="9" t="s">
        <v>77</v>
      </c>
      <c r="G24" s="9"/>
      <c r="I24" s="24">
        <v>6</v>
      </c>
      <c r="J24" s="25">
        <f t="shared" si="0"/>
        <v>38250</v>
      </c>
    </row>
    <row r="25" spans="1:10" x14ac:dyDescent="0.2">
      <c r="A25" s="9"/>
      <c r="B25" s="9" t="s">
        <v>126</v>
      </c>
      <c r="C25" s="4">
        <v>159000</v>
      </c>
      <c r="D25" s="9" t="s">
        <v>130</v>
      </c>
      <c r="E25" s="9" t="s">
        <v>134</v>
      </c>
      <c r="G25" s="9" t="s">
        <v>127</v>
      </c>
      <c r="I25" s="24">
        <v>6</v>
      </c>
      <c r="J25" s="25">
        <f t="shared" si="0"/>
        <v>39750</v>
      </c>
    </row>
    <row r="26" spans="1:10" x14ac:dyDescent="0.2">
      <c r="A26" s="9" t="s">
        <v>135</v>
      </c>
      <c r="B26" s="9" t="s">
        <v>136</v>
      </c>
      <c r="C26" s="4">
        <v>149900</v>
      </c>
      <c r="D26" s="9" t="s">
        <v>138</v>
      </c>
      <c r="E26" s="9" t="s">
        <v>140</v>
      </c>
      <c r="G26" s="9" t="s">
        <v>111</v>
      </c>
      <c r="I26" s="24">
        <v>6</v>
      </c>
      <c r="J26" s="25">
        <f t="shared" si="0"/>
        <v>37475</v>
      </c>
    </row>
    <row r="27" spans="1:10" x14ac:dyDescent="0.2">
      <c r="A27" s="9"/>
      <c r="B27" s="9" t="s">
        <v>137</v>
      </c>
      <c r="C27" s="4">
        <v>264000</v>
      </c>
      <c r="D27" s="9" t="s">
        <v>139</v>
      </c>
      <c r="E27" s="9" t="s">
        <v>80</v>
      </c>
      <c r="G27" s="9" t="s">
        <v>113</v>
      </c>
      <c r="I27" s="24">
        <v>6</v>
      </c>
      <c r="J27" s="25">
        <f t="shared" si="0"/>
        <v>66000</v>
      </c>
    </row>
    <row r="28" spans="1:10" x14ac:dyDescent="0.2">
      <c r="A28" s="9" t="s">
        <v>147</v>
      </c>
    </row>
    <row r="29" spans="1:10" x14ac:dyDescent="0.2">
      <c r="A29" s="9" t="s">
        <v>148</v>
      </c>
    </row>
    <row r="30" spans="1:10" x14ac:dyDescent="0.2">
      <c r="A30" s="9" t="s">
        <v>149</v>
      </c>
    </row>
    <row r="31" spans="1:10" x14ac:dyDescent="0.2">
      <c r="A31" s="9" t="s">
        <v>150</v>
      </c>
    </row>
  </sheetData>
  <mergeCells count="10">
    <mergeCell ref="AA1:AG1"/>
    <mergeCell ref="AA2:AG2"/>
    <mergeCell ref="A2:C2"/>
    <mergeCell ref="D2:G2"/>
    <mergeCell ref="I1:M1"/>
    <mergeCell ref="N1:S1"/>
    <mergeCell ref="T1:Z1"/>
    <mergeCell ref="I2:M2"/>
    <mergeCell ref="N2:S2"/>
    <mergeCell ref="T2:Z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Mobiles</vt:lpstr>
      <vt:lpstr>Tablets</vt:lpstr>
      <vt:lpstr>EV-Scooty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Butt</dc:creator>
  <cp:lastModifiedBy>Awad umar</cp:lastModifiedBy>
  <dcterms:created xsi:type="dcterms:W3CDTF">2025-01-26T13:14:00Z</dcterms:created>
  <dcterms:modified xsi:type="dcterms:W3CDTF">2025-02-12T11:13:40Z</dcterms:modified>
</cp:coreProperties>
</file>