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2.xml" ContentType="application/vnd.ms-excel.slicer+xml"/>
  <Override PartName="/xl/timelines/timeline2.xml" ContentType="application/vnd.ms-excel.timelin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BDULLAH JABER\Desktop\ملفات خاصة بتحليل البيانات\Portfolio\Sales Project 4\"/>
    </mc:Choice>
  </mc:AlternateContent>
  <bookViews>
    <workbookView xWindow="0" yWindow="0" windowWidth="20490" windowHeight="7020" tabRatio="799"/>
  </bookViews>
  <sheets>
    <sheet name="Dashboard" sheetId="11" r:id="rId1"/>
    <sheet name="Statistics" sheetId="13" r:id="rId2"/>
    <sheet name="Data &amp; Tables" sheetId="10" r:id="rId3"/>
    <sheet name="Hidden Tables" sheetId="18" state="hidden" r:id="rId4"/>
  </sheets>
  <definedNames>
    <definedName name="_xlcn.WorksheetConnection_‏‏SalesDashboardwork.xlsxTable1" hidden="1">Table1[]</definedName>
    <definedName name="Slicer_City">#N/A</definedName>
    <definedName name="Slicer_Date__Month">#N/A</definedName>
    <definedName name="Slicer_Day">#N/A</definedName>
    <definedName name="Slicer_Prouduct">#N/A</definedName>
    <definedName name="Slicer_Year">#N/A</definedName>
    <definedName name="Timeline_Date">#N/A</definedName>
  </definedNames>
  <calcPr calcId="162913"/>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s>
  <extLst>
    <ext xmlns:x14="http://schemas.microsoft.com/office/spreadsheetml/2009/9/main" uri="{876F7934-8845-4945-9796-88D515C7AA90}">
      <x14:pivotCaches>
        <pivotCache cacheId="12" r:id="rId17"/>
        <pivotCache cacheId="13" r:id="rId18"/>
      </x14:pivotCaches>
    </ext>
    <ext xmlns:x14="http://schemas.microsoft.com/office/spreadsheetml/2009/9/main" uri="{BBE1A952-AA13-448e-AADC-164F8A28A991}">
      <x14:slicerCaches>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ales Dashboard work.xlsx!Table1"/>
        </x15:modelTables>
        <x15:extLst>
          <ext xmlns:x16="http://schemas.microsoft.com/office/spreadsheetml/2014/11/main" uri="{9835A34E-60A6-4A7C-AAB8-D5F71C897F49}">
            <x16:modelTimeGroupings>
              <x16:modelTimeGrouping tableName="Table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0" l="1"/>
  <c r="Q3"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4" i="10"/>
  <c r="Q65" i="10"/>
  <c r="Q66" i="10"/>
  <c r="Q67" i="10"/>
  <c r="Q68" i="10"/>
  <c r="Q69" i="10"/>
  <c r="Q70" i="10"/>
  <c r="Q71" i="10"/>
  <c r="Q72" i="10"/>
  <c r="Q73" i="10"/>
  <c r="Q74" i="10"/>
  <c r="Q75" i="10"/>
  <c r="Q76" i="10"/>
  <c r="Q77" i="10"/>
  <c r="Q78" i="10"/>
  <c r="Q79" i="10"/>
  <c r="Q80" i="10"/>
  <c r="Q81" i="10"/>
  <c r="Q82" i="10"/>
  <c r="Q83" i="10"/>
  <c r="Q84" i="10"/>
  <c r="Q85" i="10"/>
  <c r="Q86" i="10"/>
  <c r="Q87" i="10"/>
  <c r="Q88" i="10"/>
  <c r="Q89" i="10"/>
  <c r="Q90" i="10"/>
  <c r="Q91" i="10"/>
  <c r="Q92" i="10"/>
  <c r="Q93" i="10"/>
  <c r="Q94" i="10"/>
  <c r="Q95" i="10"/>
  <c r="Q96" i="10"/>
  <c r="Q97" i="10"/>
  <c r="Q98" i="10"/>
  <c r="Q99" i="10"/>
  <c r="Q100" i="10"/>
  <c r="Q101" i="10"/>
  <c r="Q102" i="10"/>
  <c r="Q103" i="10"/>
  <c r="Q104" i="10"/>
  <c r="Q105" i="10"/>
  <c r="Q106" i="10"/>
  <c r="Q107" i="10"/>
  <c r="Q108" i="10"/>
  <c r="Q109" i="10"/>
  <c r="Q110" i="10"/>
  <c r="Q111" i="10"/>
  <c r="Q112" i="10"/>
  <c r="Q113" i="10"/>
  <c r="Q114" i="10"/>
  <c r="Q115" i="10"/>
  <c r="Q116" i="10"/>
  <c r="Q117" i="10"/>
  <c r="Q118" i="10"/>
  <c r="Q119" i="10"/>
  <c r="Q120" i="10"/>
  <c r="Q121" i="10"/>
  <c r="Q122" i="10"/>
  <c r="Q123" i="10"/>
  <c r="Q124" i="10"/>
  <c r="Q125" i="10"/>
  <c r="Q126" i="10"/>
  <c r="Q127" i="10"/>
  <c r="Q128" i="10"/>
  <c r="Q129" i="10"/>
  <c r="Q130" i="10"/>
  <c r="Q131" i="10"/>
  <c r="Q132" i="10"/>
  <c r="Q133" i="10"/>
  <c r="Q134" i="10"/>
  <c r="Q135" i="10"/>
  <c r="Q136" i="10"/>
  <c r="Q137" i="10"/>
  <c r="Q138" i="10"/>
  <c r="Q139" i="10"/>
  <c r="Q140" i="10"/>
  <c r="Q141" i="10"/>
  <c r="Q142" i="10"/>
  <c r="Q143" i="10"/>
  <c r="Q144" i="10"/>
  <c r="Q145" i="10"/>
  <c r="Q146" i="10"/>
  <c r="Q147" i="10"/>
  <c r="Q148" i="10"/>
  <c r="Q149" i="10"/>
  <c r="Q150" i="10"/>
  <c r="Q151" i="10"/>
  <c r="Q152" i="10"/>
  <c r="Q153" i="10"/>
  <c r="Q154" i="10"/>
  <c r="Q155" i="10"/>
  <c r="Q156" i="10"/>
  <c r="Q157" i="10"/>
  <c r="Q158" i="10"/>
  <c r="Q159" i="10"/>
  <c r="Q160" i="10"/>
  <c r="Q161" i="10"/>
  <c r="Q162" i="10"/>
  <c r="Q163" i="10"/>
  <c r="Q164" i="10"/>
  <c r="Q165" i="10"/>
  <c r="Q166" i="10"/>
  <c r="Q167" i="10"/>
  <c r="Q168" i="10"/>
  <c r="Q169" i="10"/>
  <c r="Q170" i="10"/>
  <c r="Q171" i="10"/>
  <c r="Q172" i="10"/>
  <c r="Q173" i="10"/>
  <c r="Q174" i="10"/>
  <c r="Q175" i="10"/>
  <c r="Q176" i="10"/>
  <c r="Q177" i="10"/>
  <c r="Q178" i="10"/>
  <c r="Q179" i="10"/>
  <c r="Q180" i="10"/>
  <c r="Q181" i="10"/>
  <c r="Q182" i="10"/>
  <c r="Q183" i="10"/>
  <c r="Q184" i="10"/>
  <c r="Q185" i="10"/>
  <c r="Q186" i="10"/>
  <c r="Q187" i="10"/>
  <c r="Q188" i="10"/>
  <c r="Q189" i="10"/>
  <c r="Q190" i="10"/>
  <c r="Q191" i="10"/>
  <c r="Q192" i="10"/>
  <c r="Q193" i="10"/>
  <c r="Q194" i="10"/>
  <c r="Q195" i="10"/>
  <c r="Q196" i="10"/>
  <c r="Q197" i="10"/>
  <c r="Q198" i="10"/>
  <c r="Q199" i="10"/>
  <c r="Q200" i="10"/>
  <c r="Q201" i="10"/>
  <c r="Q202" i="10"/>
  <c r="Q203" i="10"/>
  <c r="Q204" i="10"/>
  <c r="Q205" i="10"/>
  <c r="Q206" i="10"/>
  <c r="Q207" i="10"/>
  <c r="Q208" i="10"/>
  <c r="Q209" i="10"/>
  <c r="Q210" i="10"/>
  <c r="Q211" i="10"/>
  <c r="Q212" i="10"/>
  <c r="Q213" i="10"/>
  <c r="Q214" i="10"/>
  <c r="Q215" i="10"/>
  <c r="Q216" i="10"/>
  <c r="Q217" i="10"/>
  <c r="Q218" i="10"/>
  <c r="Q219" i="10"/>
  <c r="Q220" i="10"/>
  <c r="Q221" i="10"/>
  <c r="Q222" i="10"/>
  <c r="Q223" i="10"/>
  <c r="Q224" i="10"/>
  <c r="Q225" i="10"/>
  <c r="Q226" i="10"/>
  <c r="Q227" i="10"/>
  <c r="Q228" i="10"/>
  <c r="Q229" i="10"/>
  <c r="Q230"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4" i="10"/>
  <c r="H3" i="10"/>
  <c r="H2" i="10"/>
  <c r="P2" i="10" l="1"/>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 i="10"/>
  <c r="N2" i="10"/>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D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C2"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B2"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les Dashboard work.xlsx!Table1" type="102" refreshedVersion="6" minRefreshableVersion="5">
    <extLst>
      <ext xmlns:x15="http://schemas.microsoft.com/office/spreadsheetml/2010/11/main" uri="{DE250136-89BD-433C-8126-D09CA5730AF9}">
        <x15:connection id="Table1" autoDelete="1">
          <x15:rangePr sourceName="_xlcn.WorksheetConnection_‏‏SalesDashboardwork.xlsxTable1"/>
        </x15:connection>
      </ext>
    </extLst>
  </connection>
</connections>
</file>

<file path=xl/sharedStrings.xml><?xml version="1.0" encoding="utf-8"?>
<sst xmlns="http://schemas.openxmlformats.org/spreadsheetml/2006/main" count="696" uniqueCount="77">
  <si>
    <t>Date</t>
  </si>
  <si>
    <t>City</t>
  </si>
  <si>
    <t>Prouduct</t>
  </si>
  <si>
    <t>Quantity</t>
  </si>
  <si>
    <t>Price per unit</t>
  </si>
  <si>
    <t>Cost per unit</t>
  </si>
  <si>
    <t>Revenue</t>
  </si>
  <si>
    <t>Total Cost</t>
  </si>
  <si>
    <t>Profit</t>
  </si>
  <si>
    <t>A</t>
  </si>
  <si>
    <t>B</t>
  </si>
  <si>
    <t>C</t>
  </si>
  <si>
    <t>D</t>
  </si>
  <si>
    <t>E</t>
  </si>
  <si>
    <t>F</t>
  </si>
  <si>
    <t>Grand Total</t>
  </si>
  <si>
    <t>2020</t>
  </si>
  <si>
    <t>2021</t>
  </si>
  <si>
    <t>2022</t>
  </si>
  <si>
    <t>2023</t>
  </si>
  <si>
    <t>Profit Margin %</t>
  </si>
  <si>
    <t>Product</t>
  </si>
  <si>
    <t>Year</t>
  </si>
  <si>
    <t>Month</t>
  </si>
  <si>
    <t>Day</t>
  </si>
  <si>
    <t>Years</t>
  </si>
  <si>
    <t>Profit per unit</t>
  </si>
  <si>
    <t>Cumulative Revenue</t>
  </si>
  <si>
    <t>Cumulative Profit</t>
  </si>
  <si>
    <t>Amman</t>
  </si>
  <si>
    <t>Aqaba</t>
  </si>
  <si>
    <t>Zarqa</t>
  </si>
  <si>
    <t>Irbid</t>
  </si>
  <si>
    <t>Salt</t>
  </si>
  <si>
    <t>Cumulative Quantity</t>
  </si>
  <si>
    <t>May</t>
  </si>
  <si>
    <t>Sunday</t>
  </si>
  <si>
    <t>Monday</t>
  </si>
  <si>
    <t>Tuesday</t>
  </si>
  <si>
    <t>Wednesday</t>
  </si>
  <si>
    <t>Thursday</t>
  </si>
  <si>
    <t>Friday</t>
  </si>
  <si>
    <t>Saturday</t>
  </si>
  <si>
    <t>Months</t>
  </si>
  <si>
    <t>Days</t>
  </si>
  <si>
    <t>Jan</t>
  </si>
  <si>
    <t>Feb</t>
  </si>
  <si>
    <t>Mar</t>
  </si>
  <si>
    <t>Apr</t>
  </si>
  <si>
    <t>Jun</t>
  </si>
  <si>
    <t>Jul</t>
  </si>
  <si>
    <t>Sep</t>
  </si>
  <si>
    <t>Oct</t>
  </si>
  <si>
    <t>Nov</t>
  </si>
  <si>
    <t>Average of Profit Margin %</t>
  </si>
  <si>
    <t>Mean</t>
  </si>
  <si>
    <t>Standard Error</t>
  </si>
  <si>
    <t>Median</t>
  </si>
  <si>
    <t>Mode</t>
  </si>
  <si>
    <t>Standard Deviation</t>
  </si>
  <si>
    <t>Sample Variance</t>
  </si>
  <si>
    <t>Kurtosis</t>
  </si>
  <si>
    <t>Skewness</t>
  </si>
  <si>
    <t>Range</t>
  </si>
  <si>
    <t>Minimum</t>
  </si>
  <si>
    <t>Maximum</t>
  </si>
  <si>
    <t>Sum</t>
  </si>
  <si>
    <t>Count</t>
  </si>
  <si>
    <t>Quantity Statistics</t>
  </si>
  <si>
    <t>Revenue Statistics</t>
  </si>
  <si>
    <t>Profit Statistics</t>
  </si>
  <si>
    <t>Qtr1</t>
  </si>
  <si>
    <t>Qtr2</t>
  </si>
  <si>
    <t>Qtr3</t>
  </si>
  <si>
    <t>Qtr4</t>
  </si>
  <si>
    <t>Quarters</t>
  </si>
  <si>
    <t>Price per unit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</si>
</sst>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Arial"/>
      <family val="2"/>
      <charset val="178"/>
      <scheme val="minor"/>
    </font>
    <font>
      <sz val="11"/>
      <color theme="1"/>
      <name val="خط النص الأساسي"/>
      <family val="2"/>
      <charset val="178"/>
    </font>
    <font>
      <sz val="12"/>
      <color theme="1"/>
      <name val="Arial"/>
      <family val="2"/>
      <charset val="178"/>
      <scheme val="minor"/>
    </font>
    <font>
      <sz val="12"/>
      <color theme="1"/>
      <name val="Arial"/>
      <family val="2"/>
      <scheme val="minor"/>
    </font>
    <font>
      <b/>
      <sz val="14"/>
      <color theme="1" tint="4.9989318521683403E-2"/>
      <name val="Arial"/>
      <family val="2"/>
      <scheme val="minor"/>
    </font>
    <font>
      <b/>
      <sz val="11"/>
      <color theme="1"/>
      <name val="Arial"/>
      <family val="2"/>
      <scheme val="minor"/>
    </font>
    <font>
      <b/>
      <i/>
      <sz val="11"/>
      <color theme="1"/>
      <name val="Arial"/>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9"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theme="4" tint="0.39997558519241921"/>
      </left>
      <right/>
      <top style="thin">
        <color indexed="64"/>
      </top>
      <bottom/>
      <diagonal/>
    </border>
    <border>
      <left/>
      <right style="thin">
        <color theme="4" tint="0.39997558519241921"/>
      </right>
      <top style="thin">
        <color indexed="64"/>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xfId="0"/>
    <xf numFmtId="14"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0" fillId="3" borderId="0" xfId="0" applyFill="1"/>
    <xf numFmtId="14" fontId="2" fillId="4" borderId="4" xfId="0" applyNumberFormat="1" applyFont="1" applyFill="1" applyBorder="1" applyAlignment="1">
      <alignment horizontal="center" vertical="center"/>
    </xf>
    <xf numFmtId="14" fontId="2" fillId="4" borderId="2" xfId="0" applyNumberFormat="1" applyFont="1" applyFill="1" applyBorder="1" applyAlignment="1">
      <alignment horizontal="center" vertical="center"/>
    </xf>
    <xf numFmtId="0" fontId="2" fillId="4" borderId="2" xfId="0" applyFont="1" applyFill="1" applyBorder="1" applyAlignment="1">
      <alignment horizontal="center" vertical="center"/>
    </xf>
    <xf numFmtId="1" fontId="2" fillId="4" borderId="2" xfId="0" applyNumberFormat="1" applyFont="1" applyFill="1" applyBorder="1" applyAlignment="1">
      <alignment horizontal="center" vertical="center"/>
    </xf>
    <xf numFmtId="1" fontId="3" fillId="4" borderId="2" xfId="0" applyNumberFormat="1" applyFont="1" applyFill="1" applyBorder="1" applyAlignment="1">
      <alignment horizontal="center" vertical="center"/>
    </xf>
    <xf numFmtId="10" fontId="3" fillId="4" borderId="5" xfId="0" applyNumberFormat="1" applyFont="1" applyFill="1" applyBorder="1" applyAlignment="1">
      <alignment horizontal="center" vertical="center"/>
    </xf>
    <xf numFmtId="14" fontId="2" fillId="0" borderId="6" xfId="0" applyNumberFormat="1" applyFont="1" applyBorder="1" applyAlignment="1">
      <alignment horizontal="center" vertical="center"/>
    </xf>
    <xf numFmtId="14" fontId="2" fillId="0" borderId="7" xfId="0" applyNumberFormat="1" applyFont="1" applyBorder="1" applyAlignment="1">
      <alignment horizontal="center" vertical="center"/>
    </xf>
    <xf numFmtId="0" fontId="2" fillId="0" borderId="7" xfId="0" applyFont="1" applyBorder="1" applyAlignment="1">
      <alignment horizontal="center" vertical="center"/>
    </xf>
    <xf numFmtId="1" fontId="2"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10" fontId="3" fillId="0" borderId="8" xfId="0" applyNumberFormat="1" applyFont="1" applyBorder="1" applyAlignment="1">
      <alignment horizontal="center" vertical="center"/>
    </xf>
    <xf numFmtId="14" fontId="2" fillId="4" borderId="6" xfId="0" applyNumberFormat="1" applyFont="1" applyFill="1" applyBorder="1" applyAlignment="1">
      <alignment horizontal="center" vertical="center"/>
    </xf>
    <xf numFmtId="14" fontId="2" fillId="4" borderId="7" xfId="0" applyNumberFormat="1" applyFont="1" applyFill="1" applyBorder="1" applyAlignment="1">
      <alignment horizontal="center" vertical="center"/>
    </xf>
    <xf numFmtId="0" fontId="2" fillId="4" borderId="7" xfId="0" applyFont="1" applyFill="1" applyBorder="1" applyAlignment="1">
      <alignment horizontal="center" vertical="center"/>
    </xf>
    <xf numFmtId="1" fontId="2" fillId="4" borderId="7" xfId="0" applyNumberFormat="1" applyFont="1" applyFill="1" applyBorder="1" applyAlignment="1">
      <alignment horizontal="center" vertical="center"/>
    </xf>
    <xf numFmtId="1" fontId="3" fillId="4" borderId="7" xfId="0" applyNumberFormat="1" applyFont="1" applyFill="1" applyBorder="1" applyAlignment="1">
      <alignment horizontal="center" vertical="center"/>
    </xf>
    <xf numFmtId="10" fontId="3" fillId="4" borderId="8" xfId="0" applyNumberFormat="1" applyFont="1" applyFill="1" applyBorder="1" applyAlignment="1">
      <alignment horizontal="center" vertical="center"/>
    </xf>
    <xf numFmtId="14" fontId="4" fillId="2" borderId="3"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4" fillId="2" borderId="9" xfId="0" applyFont="1" applyFill="1" applyBorder="1" applyAlignment="1">
      <alignment horizontal="center" vertical="center"/>
    </xf>
    <xf numFmtId="10" fontId="0" fillId="0" borderId="1" xfId="0" applyNumberFormat="1" applyBorder="1"/>
    <xf numFmtId="0" fontId="0" fillId="0" borderId="1" xfId="0" applyFill="1" applyBorder="1" applyAlignment="1"/>
    <xf numFmtId="0" fontId="5" fillId="5" borderId="1" xfId="0" applyFont="1" applyFill="1" applyBorder="1" applyAlignment="1"/>
    <xf numFmtId="0" fontId="0" fillId="0" borderId="1" xfId="0" applyBorder="1" applyAlignment="1">
      <alignment horizontal="left" indent="1"/>
    </xf>
    <xf numFmtId="0" fontId="6" fillId="6" borderId="10" xfId="0" applyFont="1" applyFill="1" applyBorder="1" applyAlignment="1">
      <alignment horizontal="center"/>
    </xf>
    <xf numFmtId="0" fontId="6" fillId="6" borderId="11" xfId="0" applyFont="1" applyFill="1" applyBorder="1" applyAlignment="1">
      <alignment horizontal="center"/>
    </xf>
    <xf numFmtId="0" fontId="6" fillId="6" borderId="1" xfId="0" applyFont="1" applyFill="1" applyBorder="1" applyAlignment="1">
      <alignment horizontal="center"/>
    </xf>
  </cellXfs>
  <cellStyles count="2">
    <cellStyle name="Normal" xfId="0" builtinId="0"/>
    <cellStyle name="عادي 2" xfId="1"/>
  </cellStyles>
  <dxfs count="9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scheme val="minor"/>
      </font>
      <numFmt numFmtId="14" formatCode="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2"/>
        <color theme="1"/>
        <name val="Arial"/>
        <scheme val="minor"/>
      </font>
      <numFmt numFmtId="1"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numFmt numFmtId="1"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numFmt numFmtId="1"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numFmt numFmtId="1"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numFmt numFmtId="19" formatCode="dd/mm/yy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numFmt numFmtId="19" formatCode="dd/mm/yy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numFmt numFmtId="19" formatCode="dd/mm/yy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Arial"/>
        <scheme val="minor"/>
      </font>
      <numFmt numFmtId="19" formatCode="dd/mm/yy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theme="4" tint="0.39997558519241921"/>
        </left>
        <right/>
        <top style="thin">
          <color theme="4" tint="0.39997558519241921"/>
        </top>
        <bottom/>
        <vertical/>
        <horizontal/>
      </border>
    </dxf>
    <dxf>
      <border outline="0">
        <top style="thin">
          <color indexed="64"/>
        </top>
        <bottom style="thin">
          <color theme="4" tint="0.39997558519241921"/>
        </bottom>
      </border>
    </dxf>
    <dxf>
      <font>
        <b/>
        <i val="0"/>
        <strike val="0"/>
        <condense val="0"/>
        <extend val="0"/>
        <outline val="0"/>
        <shadow val="0"/>
        <u val="none"/>
        <vertAlign val="baseline"/>
        <sz val="14"/>
        <color theme="1" tint="4.9989318521683403E-2"/>
        <name val="Arial"/>
        <scheme val="minor"/>
      </font>
      <fill>
        <patternFill patternType="solid">
          <fgColor indexed="64"/>
          <bgColor theme="8" tint="0.79998168889431442"/>
        </patternFill>
      </fill>
      <alignment horizontal="center" vertical="center"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3.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15.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microsoft.com/office/2007/relationships/slicerCache" Target="slicerCaches/slicerCache5.xml"/><Relationship Id="rId28" Type="http://schemas.openxmlformats.org/officeDocument/2006/relationships/styles" Target="styles.xml"/><Relationship Id="rId36" Type="http://schemas.openxmlformats.org/officeDocument/2006/relationships/customXml" Target="../customXml/item5.xml"/><Relationship Id="rId10" Type="http://schemas.openxmlformats.org/officeDocument/2006/relationships/pivotCacheDefinition" Target="pivotCache/pivotCacheDefinition6.xml"/><Relationship Id="rId19" Type="http://schemas.microsoft.com/office/2007/relationships/slicerCache" Target="slicerCaches/slicerCache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4.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microsoft.com/office/2011/relationships/timelineCache" Target="timelineCaches/timelineCach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microsoft.com/office/2007/relationships/slicerCache" Target="slicerCaches/slicerCache2.xml"/><Relationship Id="rId41"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work.xlsx]Hidden Tables!PivotTable9</c:name>
    <c:fmtId val="3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800"/>
              <a:t>product</a:t>
            </a:r>
            <a:r>
              <a:rPr lang="en-US" sz="1800" baseline="0"/>
              <a:t> </a:t>
            </a:r>
          </a:p>
          <a:p>
            <a:pPr>
              <a:defRPr/>
            </a:pPr>
            <a:r>
              <a:rPr lang="en-US" sz="1800"/>
              <a:t>Profit</a:t>
            </a:r>
            <a:r>
              <a:rPr lang="en-US" sz="1800" baseline="0"/>
              <a:t> margin %</a:t>
            </a:r>
            <a:endParaRPr lang="en-US" sz="1800"/>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ar-SA"/>
        </a:p>
      </c:txPr>
    </c:title>
    <c:autoTitleDeleted val="0"/>
    <c:pivotFmts>
      <c:pivotFmt>
        <c:idx val="0"/>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'Hidden Tables'!$C$3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'Hidden Tables'!$B$4:$B$10</c:f>
              <c:strCache>
                <c:ptCount val="6"/>
                <c:pt idx="0">
                  <c:v>A</c:v>
                </c:pt>
                <c:pt idx="1">
                  <c:v>B</c:v>
                </c:pt>
                <c:pt idx="2">
                  <c:v>C</c:v>
                </c:pt>
                <c:pt idx="3">
                  <c:v>D</c:v>
                </c:pt>
                <c:pt idx="4">
                  <c:v>E</c:v>
                </c:pt>
                <c:pt idx="5">
                  <c:v>F</c:v>
                </c:pt>
              </c:strCache>
            </c:strRef>
          </c:cat>
          <c:val>
            <c:numRef>
              <c:f>'Hidden Tables'!$C$4:$C$10</c:f>
              <c:numCache>
                <c:formatCode>0.00%</c:formatCode>
                <c:ptCount val="6"/>
                <c:pt idx="0">
                  <c:v>0.31666666666666649</c:v>
                </c:pt>
                <c:pt idx="1">
                  <c:v>0.25</c:v>
                </c:pt>
                <c:pt idx="2">
                  <c:v>0.375</c:v>
                </c:pt>
                <c:pt idx="3">
                  <c:v>0.20000000000000009</c:v>
                </c:pt>
                <c:pt idx="4">
                  <c:v>0.16666666666666671</c:v>
                </c:pt>
                <c:pt idx="5">
                  <c:v>0.20000000000000009</c:v>
                </c:pt>
              </c:numCache>
            </c:numRef>
          </c:val>
          <c:extLst>
            <c:ext xmlns:c16="http://schemas.microsoft.com/office/drawing/2014/chart" uri="{C3380CC4-5D6E-409C-BE32-E72D297353CC}">
              <c16:uniqueId val="{00000001-AA4B-4DA0-AB5A-0AEA577F259B}"/>
            </c:ext>
          </c:extLst>
        </c:ser>
        <c:dLbls>
          <c:showLegendKey val="0"/>
          <c:showVal val="1"/>
          <c:showCatName val="0"/>
          <c:showSerName val="0"/>
          <c:showPercent val="0"/>
          <c:showBubbleSize val="0"/>
        </c:dLbls>
        <c:gapWidth val="84"/>
        <c:gapDepth val="53"/>
        <c:shape val="box"/>
        <c:axId val="1263959024"/>
        <c:axId val="1263960272"/>
        <c:axId val="0"/>
      </c:bar3DChart>
      <c:catAx>
        <c:axId val="1263959024"/>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SA"/>
          </a:p>
        </c:txPr>
        <c:crossAx val="1263960272"/>
        <c:crosses val="autoZero"/>
        <c:auto val="1"/>
        <c:lblAlgn val="ctr"/>
        <c:lblOffset val="100"/>
        <c:noMultiLvlLbl val="0"/>
      </c:catAx>
      <c:valAx>
        <c:axId val="1263960272"/>
        <c:scaling>
          <c:orientation val="minMax"/>
        </c:scaling>
        <c:delete val="1"/>
        <c:axPos val="r"/>
        <c:numFmt formatCode="0.00%" sourceLinked="1"/>
        <c:majorTickMark val="out"/>
        <c:minorTickMark val="none"/>
        <c:tickLblPos val="nextTo"/>
        <c:crossAx val="1263959024"/>
        <c:crosses val="autoZero"/>
        <c:crossBetween val="between"/>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work.xlsx]Data &amp; Tables!PivotTable1</c:name>
    <c:fmtId val="7"/>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'Data &amp; Tables'!$U$33:$U$34</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&amp; Tables'!$T$35:$T$40</c:f>
              <c:strCache>
                <c:ptCount val="5"/>
                <c:pt idx="0">
                  <c:v>Amman</c:v>
                </c:pt>
                <c:pt idx="1">
                  <c:v>Aqaba</c:v>
                </c:pt>
                <c:pt idx="2">
                  <c:v>Zarqa</c:v>
                </c:pt>
                <c:pt idx="3">
                  <c:v>Irbid</c:v>
                </c:pt>
                <c:pt idx="4">
                  <c:v>Salt</c:v>
                </c:pt>
              </c:strCache>
            </c:strRef>
          </c:cat>
          <c:val>
            <c:numRef>
              <c:f>'Data &amp; Tables'!$U$35:$U$40</c:f>
              <c:numCache>
                <c:formatCode>General</c:formatCode>
                <c:ptCount val="5"/>
                <c:pt idx="0">
                  <c:v>41059</c:v>
                </c:pt>
                <c:pt idx="1">
                  <c:v>49647</c:v>
                </c:pt>
                <c:pt idx="2">
                  <c:v>15181</c:v>
                </c:pt>
                <c:pt idx="3">
                  <c:v>31426</c:v>
                </c:pt>
                <c:pt idx="4">
                  <c:v>33573</c:v>
                </c:pt>
              </c:numCache>
            </c:numRef>
          </c:val>
          <c:extLst>
            <c:ext xmlns:c16="http://schemas.microsoft.com/office/drawing/2014/chart" uri="{C3380CC4-5D6E-409C-BE32-E72D297353CC}">
              <c16:uniqueId val="{00000017-C0A8-4843-938B-99C7F983BF1B}"/>
            </c:ext>
          </c:extLst>
        </c:ser>
        <c:ser>
          <c:idx val="1"/>
          <c:order val="1"/>
          <c:tx>
            <c:strRef>
              <c:f>'Data &amp; Tables'!$V$33:$V$34</c:f>
              <c:strCache>
                <c:ptCount val="1"/>
                <c:pt idx="0">
                  <c:v>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&amp; Tables'!$T$35:$T$40</c:f>
              <c:strCache>
                <c:ptCount val="5"/>
                <c:pt idx="0">
                  <c:v>Amman</c:v>
                </c:pt>
                <c:pt idx="1">
                  <c:v>Aqaba</c:v>
                </c:pt>
                <c:pt idx="2">
                  <c:v>Zarqa</c:v>
                </c:pt>
                <c:pt idx="3">
                  <c:v>Irbid</c:v>
                </c:pt>
                <c:pt idx="4">
                  <c:v>Salt</c:v>
                </c:pt>
              </c:strCache>
            </c:strRef>
          </c:cat>
          <c:val>
            <c:numRef>
              <c:f>'Data &amp; Tables'!$V$35:$V$40</c:f>
              <c:numCache>
                <c:formatCode>General</c:formatCode>
                <c:ptCount val="5"/>
                <c:pt idx="0">
                  <c:v>5075</c:v>
                </c:pt>
                <c:pt idx="1">
                  <c:v>8200</c:v>
                </c:pt>
                <c:pt idx="2">
                  <c:v>5740</c:v>
                </c:pt>
                <c:pt idx="3">
                  <c:v>7170</c:v>
                </c:pt>
                <c:pt idx="4">
                  <c:v>8630</c:v>
                </c:pt>
              </c:numCache>
            </c:numRef>
          </c:val>
          <c:extLst>
            <c:ext xmlns:c16="http://schemas.microsoft.com/office/drawing/2014/chart" uri="{C3380CC4-5D6E-409C-BE32-E72D297353CC}">
              <c16:uniqueId val="{00000018-C0A8-4843-938B-99C7F983BF1B}"/>
            </c:ext>
          </c:extLst>
        </c:ser>
        <c:ser>
          <c:idx val="2"/>
          <c:order val="2"/>
          <c:tx>
            <c:strRef>
              <c:f>'Data &amp; Tables'!$W$33:$W$34</c:f>
              <c:strCache>
                <c:ptCount val="1"/>
                <c:pt idx="0">
                  <c:v>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&amp; Tables'!$T$35:$T$40</c:f>
              <c:strCache>
                <c:ptCount val="5"/>
                <c:pt idx="0">
                  <c:v>Amman</c:v>
                </c:pt>
                <c:pt idx="1">
                  <c:v>Aqaba</c:v>
                </c:pt>
                <c:pt idx="2">
                  <c:v>Zarqa</c:v>
                </c:pt>
                <c:pt idx="3">
                  <c:v>Irbid</c:v>
                </c:pt>
                <c:pt idx="4">
                  <c:v>Salt</c:v>
                </c:pt>
              </c:strCache>
            </c:strRef>
          </c:cat>
          <c:val>
            <c:numRef>
              <c:f>'Data &amp; Tables'!$W$35:$W$40</c:f>
              <c:numCache>
                <c:formatCode>General</c:formatCode>
                <c:ptCount val="5"/>
                <c:pt idx="0">
                  <c:v>54900</c:v>
                </c:pt>
                <c:pt idx="1">
                  <c:v>51300</c:v>
                </c:pt>
                <c:pt idx="2">
                  <c:v>90570</c:v>
                </c:pt>
                <c:pt idx="3">
                  <c:v>30450</c:v>
                </c:pt>
                <c:pt idx="4">
                  <c:v>21510</c:v>
                </c:pt>
              </c:numCache>
            </c:numRef>
          </c:val>
          <c:extLst>
            <c:ext xmlns:c16="http://schemas.microsoft.com/office/drawing/2014/chart" uri="{C3380CC4-5D6E-409C-BE32-E72D297353CC}">
              <c16:uniqueId val="{00000019-C0A8-4843-938B-99C7F983BF1B}"/>
            </c:ext>
          </c:extLst>
        </c:ser>
        <c:ser>
          <c:idx val="3"/>
          <c:order val="3"/>
          <c:tx>
            <c:strRef>
              <c:f>'Data &amp; Tables'!$X$33:$X$34</c:f>
              <c:strCache>
                <c:ptCount val="1"/>
                <c:pt idx="0">
                  <c:v>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&amp; Tables'!$T$35:$T$40</c:f>
              <c:strCache>
                <c:ptCount val="5"/>
                <c:pt idx="0">
                  <c:v>Amman</c:v>
                </c:pt>
                <c:pt idx="1">
                  <c:v>Aqaba</c:v>
                </c:pt>
                <c:pt idx="2">
                  <c:v>Zarqa</c:v>
                </c:pt>
                <c:pt idx="3">
                  <c:v>Irbid</c:v>
                </c:pt>
                <c:pt idx="4">
                  <c:v>Salt</c:v>
                </c:pt>
              </c:strCache>
            </c:strRef>
          </c:cat>
          <c:val>
            <c:numRef>
              <c:f>'Data &amp; Tables'!$X$35:$X$40</c:f>
              <c:numCache>
                <c:formatCode>General</c:formatCode>
                <c:ptCount val="5"/>
                <c:pt idx="0">
                  <c:v>21940</c:v>
                </c:pt>
                <c:pt idx="1">
                  <c:v>19560</c:v>
                </c:pt>
                <c:pt idx="2">
                  <c:v>17410</c:v>
                </c:pt>
                <c:pt idx="3">
                  <c:v>14010</c:v>
                </c:pt>
                <c:pt idx="4">
                  <c:v>9210</c:v>
                </c:pt>
              </c:numCache>
            </c:numRef>
          </c:val>
          <c:extLst>
            <c:ext xmlns:c16="http://schemas.microsoft.com/office/drawing/2014/chart" uri="{C3380CC4-5D6E-409C-BE32-E72D297353CC}">
              <c16:uniqueId val="{0000001A-C0A8-4843-938B-99C7F983BF1B}"/>
            </c:ext>
          </c:extLst>
        </c:ser>
        <c:ser>
          <c:idx val="4"/>
          <c:order val="4"/>
          <c:tx>
            <c:strRef>
              <c:f>'Data &amp; Tables'!$Y$33:$Y$34</c:f>
              <c:strCache>
                <c:ptCount val="1"/>
                <c:pt idx="0">
                  <c: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&amp; Tables'!$T$35:$T$40</c:f>
              <c:strCache>
                <c:ptCount val="5"/>
                <c:pt idx="0">
                  <c:v>Amman</c:v>
                </c:pt>
                <c:pt idx="1">
                  <c:v>Aqaba</c:v>
                </c:pt>
                <c:pt idx="2">
                  <c:v>Zarqa</c:v>
                </c:pt>
                <c:pt idx="3">
                  <c:v>Irbid</c:v>
                </c:pt>
                <c:pt idx="4">
                  <c:v>Salt</c:v>
                </c:pt>
              </c:strCache>
            </c:strRef>
          </c:cat>
          <c:val>
            <c:numRef>
              <c:f>'Data &amp; Tables'!$Y$35:$Y$40</c:f>
              <c:numCache>
                <c:formatCode>General</c:formatCode>
                <c:ptCount val="5"/>
                <c:pt idx="0">
                  <c:v>14610</c:v>
                </c:pt>
                <c:pt idx="1">
                  <c:v>5725</c:v>
                </c:pt>
                <c:pt idx="2">
                  <c:v>10605</c:v>
                </c:pt>
                <c:pt idx="3">
                  <c:v>7340</c:v>
                </c:pt>
                <c:pt idx="4">
                  <c:v>7170</c:v>
                </c:pt>
              </c:numCache>
            </c:numRef>
          </c:val>
          <c:extLst>
            <c:ext xmlns:c16="http://schemas.microsoft.com/office/drawing/2014/chart" uri="{C3380CC4-5D6E-409C-BE32-E72D297353CC}">
              <c16:uniqueId val="{0000001B-C0A8-4843-938B-99C7F983BF1B}"/>
            </c:ext>
          </c:extLst>
        </c:ser>
        <c:ser>
          <c:idx val="5"/>
          <c:order val="5"/>
          <c:tx>
            <c:strRef>
              <c:f>'Data &amp; Tables'!$Z$33:$Z$34</c:f>
              <c:strCache>
                <c:ptCount val="1"/>
                <c:pt idx="0">
                  <c:v>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&amp; Tables'!$T$35:$T$40</c:f>
              <c:strCache>
                <c:ptCount val="5"/>
                <c:pt idx="0">
                  <c:v>Amman</c:v>
                </c:pt>
                <c:pt idx="1">
                  <c:v>Aqaba</c:v>
                </c:pt>
                <c:pt idx="2">
                  <c:v>Zarqa</c:v>
                </c:pt>
                <c:pt idx="3">
                  <c:v>Irbid</c:v>
                </c:pt>
                <c:pt idx="4">
                  <c:v>Salt</c:v>
                </c:pt>
              </c:strCache>
            </c:strRef>
          </c:cat>
          <c:val>
            <c:numRef>
              <c:f>'Data &amp; Tables'!$Z$35:$Z$40</c:f>
              <c:numCache>
                <c:formatCode>General</c:formatCode>
                <c:ptCount val="5"/>
                <c:pt idx="0">
                  <c:v>20670</c:v>
                </c:pt>
                <c:pt idx="1">
                  <c:v>17160</c:v>
                </c:pt>
                <c:pt idx="2">
                  <c:v>7170</c:v>
                </c:pt>
                <c:pt idx="3">
                  <c:v>24390</c:v>
                </c:pt>
                <c:pt idx="4">
                  <c:v>7010</c:v>
                </c:pt>
              </c:numCache>
            </c:numRef>
          </c:val>
          <c:extLst>
            <c:ext xmlns:c16="http://schemas.microsoft.com/office/drawing/2014/chart" uri="{C3380CC4-5D6E-409C-BE32-E72D297353CC}">
              <c16:uniqueId val="{0000001C-C0A8-4843-938B-99C7F983BF1B}"/>
            </c:ext>
          </c:extLst>
        </c:ser>
        <c:dLbls>
          <c:showLegendKey val="0"/>
          <c:showVal val="0"/>
          <c:showCatName val="0"/>
          <c:showSerName val="0"/>
          <c:showPercent val="0"/>
          <c:showBubbleSize val="0"/>
        </c:dLbls>
        <c:gapWidth val="100"/>
        <c:overlap val="-24"/>
        <c:axId val="1427375968"/>
        <c:axId val="1427377632"/>
      </c:barChart>
      <c:catAx>
        <c:axId val="1427375968"/>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1427377632"/>
        <c:crosses val="autoZero"/>
        <c:auto val="1"/>
        <c:lblAlgn val="ctr"/>
        <c:lblOffset val="100"/>
        <c:noMultiLvlLbl val="0"/>
      </c:catAx>
      <c:valAx>
        <c:axId val="1427377632"/>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1427375968"/>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SA"/>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work.xlsx]Data &amp; Tables!PivotTable3</c:name>
    <c:fmtId val="10"/>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'Data &amp; Tables'!$U$3:$U$4</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&amp; Tables'!$T$5:$T$10</c:f>
              <c:strCache>
                <c:ptCount val="5"/>
                <c:pt idx="0">
                  <c:v>Amman</c:v>
                </c:pt>
                <c:pt idx="1">
                  <c:v>Aqaba</c:v>
                </c:pt>
                <c:pt idx="2">
                  <c:v>Zarqa</c:v>
                </c:pt>
                <c:pt idx="3">
                  <c:v>Irbid</c:v>
                </c:pt>
                <c:pt idx="4">
                  <c:v>Salt</c:v>
                </c:pt>
              </c:strCache>
            </c:strRef>
          </c:cat>
          <c:val>
            <c:numRef>
              <c:f>'Data &amp; Tables'!$U$5:$U$10</c:f>
              <c:numCache>
                <c:formatCode>General</c:formatCode>
                <c:ptCount val="5"/>
                <c:pt idx="0">
                  <c:v>2161</c:v>
                </c:pt>
                <c:pt idx="1">
                  <c:v>2613</c:v>
                </c:pt>
                <c:pt idx="2">
                  <c:v>799</c:v>
                </c:pt>
                <c:pt idx="3">
                  <c:v>1654</c:v>
                </c:pt>
                <c:pt idx="4">
                  <c:v>1767</c:v>
                </c:pt>
              </c:numCache>
            </c:numRef>
          </c:val>
          <c:extLst>
            <c:ext xmlns:c16="http://schemas.microsoft.com/office/drawing/2014/chart" uri="{C3380CC4-5D6E-409C-BE32-E72D297353CC}">
              <c16:uniqueId val="{00000017-CA56-4839-A805-7D0BE6E1FAEA}"/>
            </c:ext>
          </c:extLst>
        </c:ser>
        <c:ser>
          <c:idx val="1"/>
          <c:order val="1"/>
          <c:tx>
            <c:strRef>
              <c:f>'Data &amp; Tables'!$V$3:$V$4</c:f>
              <c:strCache>
                <c:ptCount val="1"/>
                <c:pt idx="0">
                  <c:v>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&amp; Tables'!$T$5:$T$10</c:f>
              <c:strCache>
                <c:ptCount val="5"/>
                <c:pt idx="0">
                  <c:v>Amman</c:v>
                </c:pt>
                <c:pt idx="1">
                  <c:v>Aqaba</c:v>
                </c:pt>
                <c:pt idx="2">
                  <c:v>Zarqa</c:v>
                </c:pt>
                <c:pt idx="3">
                  <c:v>Irbid</c:v>
                </c:pt>
                <c:pt idx="4">
                  <c:v>Salt</c:v>
                </c:pt>
              </c:strCache>
            </c:strRef>
          </c:cat>
          <c:val>
            <c:numRef>
              <c:f>'Data &amp; Tables'!$V$5:$V$10</c:f>
              <c:numCache>
                <c:formatCode>General</c:formatCode>
                <c:ptCount val="5"/>
                <c:pt idx="0">
                  <c:v>1015</c:v>
                </c:pt>
                <c:pt idx="1">
                  <c:v>1640</c:v>
                </c:pt>
                <c:pt idx="2">
                  <c:v>1148</c:v>
                </c:pt>
                <c:pt idx="3">
                  <c:v>1434</c:v>
                </c:pt>
                <c:pt idx="4">
                  <c:v>1726</c:v>
                </c:pt>
              </c:numCache>
            </c:numRef>
          </c:val>
          <c:extLst>
            <c:ext xmlns:c16="http://schemas.microsoft.com/office/drawing/2014/chart" uri="{C3380CC4-5D6E-409C-BE32-E72D297353CC}">
              <c16:uniqueId val="{00000018-CA56-4839-A805-7D0BE6E1FAEA}"/>
            </c:ext>
          </c:extLst>
        </c:ser>
        <c:ser>
          <c:idx val="2"/>
          <c:order val="2"/>
          <c:tx>
            <c:strRef>
              <c:f>'Data &amp; Tables'!$W$3:$W$4</c:f>
              <c:strCache>
                <c:ptCount val="1"/>
                <c:pt idx="0">
                  <c:v>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&amp; Tables'!$T$5:$T$10</c:f>
              <c:strCache>
                <c:ptCount val="5"/>
                <c:pt idx="0">
                  <c:v>Amman</c:v>
                </c:pt>
                <c:pt idx="1">
                  <c:v>Aqaba</c:v>
                </c:pt>
                <c:pt idx="2">
                  <c:v>Zarqa</c:v>
                </c:pt>
                <c:pt idx="3">
                  <c:v>Irbid</c:v>
                </c:pt>
                <c:pt idx="4">
                  <c:v>Salt</c:v>
                </c:pt>
              </c:strCache>
            </c:strRef>
          </c:cat>
          <c:val>
            <c:numRef>
              <c:f>'Data &amp; Tables'!$W$5:$W$10</c:f>
              <c:numCache>
                <c:formatCode>General</c:formatCode>
                <c:ptCount val="5"/>
                <c:pt idx="0">
                  <c:v>1830</c:v>
                </c:pt>
                <c:pt idx="1">
                  <c:v>1710</c:v>
                </c:pt>
                <c:pt idx="2">
                  <c:v>3019</c:v>
                </c:pt>
                <c:pt idx="3">
                  <c:v>1015</c:v>
                </c:pt>
                <c:pt idx="4">
                  <c:v>717</c:v>
                </c:pt>
              </c:numCache>
            </c:numRef>
          </c:val>
          <c:extLst>
            <c:ext xmlns:c16="http://schemas.microsoft.com/office/drawing/2014/chart" uri="{C3380CC4-5D6E-409C-BE32-E72D297353CC}">
              <c16:uniqueId val="{00000019-CA56-4839-A805-7D0BE6E1FAEA}"/>
            </c:ext>
          </c:extLst>
        </c:ser>
        <c:ser>
          <c:idx val="3"/>
          <c:order val="3"/>
          <c:tx>
            <c:strRef>
              <c:f>'Data &amp; Tables'!$X$3:$X$4</c:f>
              <c:strCache>
                <c:ptCount val="1"/>
                <c:pt idx="0">
                  <c:v>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&amp; Tables'!$T$5:$T$10</c:f>
              <c:strCache>
                <c:ptCount val="5"/>
                <c:pt idx="0">
                  <c:v>Amman</c:v>
                </c:pt>
                <c:pt idx="1">
                  <c:v>Aqaba</c:v>
                </c:pt>
                <c:pt idx="2">
                  <c:v>Zarqa</c:v>
                </c:pt>
                <c:pt idx="3">
                  <c:v>Irbid</c:v>
                </c:pt>
                <c:pt idx="4">
                  <c:v>Salt</c:v>
                </c:pt>
              </c:strCache>
            </c:strRef>
          </c:cat>
          <c:val>
            <c:numRef>
              <c:f>'Data &amp; Tables'!$X$5:$X$10</c:f>
              <c:numCache>
                <c:formatCode>General</c:formatCode>
                <c:ptCount val="5"/>
                <c:pt idx="0">
                  <c:v>2194</c:v>
                </c:pt>
                <c:pt idx="1">
                  <c:v>1956</c:v>
                </c:pt>
                <c:pt idx="2">
                  <c:v>1741</c:v>
                </c:pt>
                <c:pt idx="3">
                  <c:v>1401</c:v>
                </c:pt>
                <c:pt idx="4">
                  <c:v>921</c:v>
                </c:pt>
              </c:numCache>
            </c:numRef>
          </c:val>
          <c:extLst>
            <c:ext xmlns:c16="http://schemas.microsoft.com/office/drawing/2014/chart" uri="{C3380CC4-5D6E-409C-BE32-E72D297353CC}">
              <c16:uniqueId val="{0000001A-CA56-4839-A805-7D0BE6E1FAEA}"/>
            </c:ext>
          </c:extLst>
        </c:ser>
        <c:ser>
          <c:idx val="4"/>
          <c:order val="4"/>
          <c:tx>
            <c:strRef>
              <c:f>'Data &amp; Tables'!$Y$3:$Y$4</c:f>
              <c:strCache>
                <c:ptCount val="1"/>
                <c:pt idx="0">
                  <c: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&amp; Tables'!$T$5:$T$10</c:f>
              <c:strCache>
                <c:ptCount val="5"/>
                <c:pt idx="0">
                  <c:v>Amman</c:v>
                </c:pt>
                <c:pt idx="1">
                  <c:v>Aqaba</c:v>
                </c:pt>
                <c:pt idx="2">
                  <c:v>Zarqa</c:v>
                </c:pt>
                <c:pt idx="3">
                  <c:v>Irbid</c:v>
                </c:pt>
                <c:pt idx="4">
                  <c:v>Salt</c:v>
                </c:pt>
              </c:strCache>
            </c:strRef>
          </c:cat>
          <c:val>
            <c:numRef>
              <c:f>'Data &amp; Tables'!$Y$5:$Y$10</c:f>
              <c:numCache>
                <c:formatCode>General</c:formatCode>
                <c:ptCount val="5"/>
                <c:pt idx="0">
                  <c:v>2922</c:v>
                </c:pt>
                <c:pt idx="1">
                  <c:v>1145</c:v>
                </c:pt>
                <c:pt idx="2">
                  <c:v>2121</c:v>
                </c:pt>
                <c:pt idx="3">
                  <c:v>1468</c:v>
                </c:pt>
                <c:pt idx="4">
                  <c:v>1434</c:v>
                </c:pt>
              </c:numCache>
            </c:numRef>
          </c:val>
          <c:extLst>
            <c:ext xmlns:c16="http://schemas.microsoft.com/office/drawing/2014/chart" uri="{C3380CC4-5D6E-409C-BE32-E72D297353CC}">
              <c16:uniqueId val="{0000001B-CA56-4839-A805-7D0BE6E1FAEA}"/>
            </c:ext>
          </c:extLst>
        </c:ser>
        <c:ser>
          <c:idx val="5"/>
          <c:order val="5"/>
          <c:tx>
            <c:strRef>
              <c:f>'Data &amp; Tables'!$Z$3:$Z$4</c:f>
              <c:strCache>
                <c:ptCount val="1"/>
                <c:pt idx="0">
                  <c:v>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&amp; Tables'!$T$5:$T$10</c:f>
              <c:strCache>
                <c:ptCount val="5"/>
                <c:pt idx="0">
                  <c:v>Amman</c:v>
                </c:pt>
                <c:pt idx="1">
                  <c:v>Aqaba</c:v>
                </c:pt>
                <c:pt idx="2">
                  <c:v>Zarqa</c:v>
                </c:pt>
                <c:pt idx="3">
                  <c:v>Irbid</c:v>
                </c:pt>
                <c:pt idx="4">
                  <c:v>Salt</c:v>
                </c:pt>
              </c:strCache>
            </c:strRef>
          </c:cat>
          <c:val>
            <c:numRef>
              <c:f>'Data &amp; Tables'!$Z$5:$Z$10</c:f>
              <c:numCache>
                <c:formatCode>General</c:formatCode>
                <c:ptCount val="5"/>
                <c:pt idx="0">
                  <c:v>2067</c:v>
                </c:pt>
                <c:pt idx="1">
                  <c:v>1716</c:v>
                </c:pt>
                <c:pt idx="2">
                  <c:v>717</c:v>
                </c:pt>
                <c:pt idx="3">
                  <c:v>2439</c:v>
                </c:pt>
                <c:pt idx="4">
                  <c:v>701</c:v>
                </c:pt>
              </c:numCache>
            </c:numRef>
          </c:val>
          <c:extLst>
            <c:ext xmlns:c16="http://schemas.microsoft.com/office/drawing/2014/chart" uri="{C3380CC4-5D6E-409C-BE32-E72D297353CC}">
              <c16:uniqueId val="{0000001C-CA56-4839-A805-7D0BE6E1FAEA}"/>
            </c:ext>
          </c:extLst>
        </c:ser>
        <c:dLbls>
          <c:showLegendKey val="0"/>
          <c:showVal val="0"/>
          <c:showCatName val="0"/>
          <c:showSerName val="0"/>
          <c:showPercent val="0"/>
          <c:showBubbleSize val="0"/>
        </c:dLbls>
        <c:gapWidth val="100"/>
        <c:overlap val="-24"/>
        <c:axId val="385105152"/>
        <c:axId val="385112224"/>
      </c:barChart>
      <c:catAx>
        <c:axId val="385105152"/>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385112224"/>
        <c:crosses val="autoZero"/>
        <c:auto val="1"/>
        <c:lblAlgn val="ctr"/>
        <c:lblOffset val="100"/>
        <c:noMultiLvlLbl val="0"/>
      </c:catAx>
      <c:valAx>
        <c:axId val="385112224"/>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385105152"/>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SA"/>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work.xlsx]Hidden Tables!PivotTable14</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a:t>
            </a:r>
            <a:r>
              <a:rPr lang="en-US"/>
              <a:t>Profit by City</a:t>
            </a:r>
          </a:p>
        </c:rich>
      </c:tx>
      <c:layout>
        <c:manualLayout>
          <c:xMode val="edge"/>
          <c:yMode val="edge"/>
          <c:x val="0.27876466993104226"/>
          <c:y val="5.035150241664129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ar-SA"/>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246099193484336"/>
          <c:y val="0.21550495020878993"/>
          <c:w val="0.40733646785041405"/>
          <c:h val="0.62587925921518128"/>
        </c:manualLayout>
      </c:layout>
      <c:doughnutChart>
        <c:varyColors val="1"/>
        <c:ser>
          <c:idx val="0"/>
          <c:order val="0"/>
          <c:tx>
            <c:strRef>
              <c:f>'Hidden Tables'!$C$12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841-47EB-802C-B0D1285E95F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841-47EB-802C-B0D1285E95F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841-47EB-802C-B0D1285E95F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841-47EB-802C-B0D1285E95F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841-47EB-802C-B0D1285E95F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'Hidden Tables'!$B$13:$B$18</c:f>
              <c:strCache>
                <c:ptCount val="5"/>
                <c:pt idx="0">
                  <c:v>Amman</c:v>
                </c:pt>
                <c:pt idx="1">
                  <c:v>Aqaba</c:v>
                </c:pt>
                <c:pt idx="2">
                  <c:v>Zarqa</c:v>
                </c:pt>
                <c:pt idx="3">
                  <c:v>Irbid</c:v>
                </c:pt>
                <c:pt idx="4">
                  <c:v>Salt</c:v>
                </c:pt>
              </c:strCache>
            </c:strRef>
          </c:cat>
          <c:val>
            <c:numRef>
              <c:f>'Hidden Tables'!$C$13:$C$18</c:f>
              <c:numCache>
                <c:formatCode>General</c:formatCode>
                <c:ptCount val="5"/>
                <c:pt idx="0">
                  <c:v>158254</c:v>
                </c:pt>
                <c:pt idx="1">
                  <c:v>151592</c:v>
                </c:pt>
                <c:pt idx="2">
                  <c:v>146676</c:v>
                </c:pt>
                <c:pt idx="3">
                  <c:v>114786</c:v>
                </c:pt>
                <c:pt idx="4">
                  <c:v>87103</c:v>
                </c:pt>
              </c:numCache>
            </c:numRef>
          </c:val>
          <c:extLst>
            <c:ext xmlns:c16="http://schemas.microsoft.com/office/drawing/2014/chart" uri="{C3380CC4-5D6E-409C-BE32-E72D297353CC}">
              <c16:uniqueId val="{0000000A-6841-47EB-802C-B0D1285E95F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l"/>
      <c:layout>
        <c:manualLayout>
          <c:xMode val="edge"/>
          <c:yMode val="edge"/>
          <c:x val="1.1114998443243821E-2"/>
          <c:y val="0.84551563092007087"/>
          <c:w val="0.98094456044447764"/>
          <c:h val="0.1490307178870143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ar-SA"/>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work.xlsx]Hidden Tables!PivotTable15</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a:t>
            </a:r>
            <a:r>
              <a:rPr lang="en-US"/>
              <a:t>Quantity by City</a:t>
            </a:r>
          </a:p>
        </c:rich>
      </c:tx>
      <c:layout>
        <c:manualLayout>
          <c:xMode val="edge"/>
          <c:yMode val="edge"/>
          <c:x val="0.25200749957478447"/>
          <c:y val="4.257310990319435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ar-SA"/>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988997971577413"/>
          <c:y val="0.20030421786100661"/>
          <c:w val="0.43145577040961186"/>
          <c:h val="0.66955309028946841"/>
        </c:manualLayout>
      </c:layout>
      <c:doughnutChart>
        <c:varyColors val="1"/>
        <c:ser>
          <c:idx val="0"/>
          <c:order val="0"/>
          <c:tx>
            <c:strRef>
              <c:f>'Hidden Tables'!$C$20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243-42AF-B137-56DF1232370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243-42AF-B137-56DF1232370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243-42AF-B137-56DF1232370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243-42AF-B137-56DF1232370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243-42AF-B137-56DF1232370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'Hidden Tables'!$B$21:$B$26</c:f>
              <c:strCache>
                <c:ptCount val="5"/>
                <c:pt idx="0">
                  <c:v>Amman</c:v>
                </c:pt>
                <c:pt idx="1">
                  <c:v>Aqaba</c:v>
                </c:pt>
                <c:pt idx="2">
                  <c:v>Zarqa</c:v>
                </c:pt>
                <c:pt idx="3">
                  <c:v>Irbid</c:v>
                </c:pt>
                <c:pt idx="4">
                  <c:v>Salt</c:v>
                </c:pt>
              </c:strCache>
            </c:strRef>
          </c:cat>
          <c:val>
            <c:numRef>
              <c:f>'Hidden Tables'!$C$21:$C$26</c:f>
              <c:numCache>
                <c:formatCode>General</c:formatCode>
                <c:ptCount val="5"/>
                <c:pt idx="0">
                  <c:v>12189</c:v>
                </c:pt>
                <c:pt idx="1">
                  <c:v>10780</c:v>
                </c:pt>
                <c:pt idx="2">
                  <c:v>9545</c:v>
                </c:pt>
                <c:pt idx="3">
                  <c:v>9411</c:v>
                </c:pt>
                <c:pt idx="4">
                  <c:v>7266</c:v>
                </c:pt>
              </c:numCache>
            </c:numRef>
          </c:val>
          <c:extLst>
            <c:ext xmlns:c16="http://schemas.microsoft.com/office/drawing/2014/chart" uri="{C3380CC4-5D6E-409C-BE32-E72D297353CC}">
              <c16:uniqueId val="{0000000A-E243-42AF-B137-56DF1232370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l"/>
      <c:layout>
        <c:manualLayout>
          <c:xMode val="edge"/>
          <c:yMode val="edge"/>
          <c:x val="8.3921056057283065E-3"/>
          <c:y val="0.86076261300670753"/>
          <c:w val="0.98192261157040106"/>
          <c:h val="0.1291903616214639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ar-SA"/>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work.xlsx]Hidden Tables!PivotTable10</c:name>
    <c:fmtId val="14"/>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'Hidden Tables'!$F$3</c:f>
              <c:strCache>
                <c:ptCount val="1"/>
                <c:pt idx="0">
                  <c:v>Revenue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'Hidden Tables'!$E$4:$E$24</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2020</c:v>
                  </c:pt>
                  <c:pt idx="4">
                    <c:v>2021</c:v>
                  </c:pt>
                  <c:pt idx="8">
                    <c:v>2022</c:v>
                  </c:pt>
                  <c:pt idx="12">
                    <c:v>2023</c:v>
                  </c:pt>
                </c:lvl>
              </c:multiLvlStrCache>
            </c:multiLvlStrRef>
          </c:cat>
          <c:val>
            <c:numRef>
              <c:f>'Hidden Tables'!$F$4:$F$24</c:f>
              <c:numCache>
                <c:formatCode>General</c:formatCode>
                <c:ptCount val="16"/>
                <c:pt idx="0">
                  <c:v>206900</c:v>
                </c:pt>
                <c:pt idx="1">
                  <c:v>61200</c:v>
                </c:pt>
                <c:pt idx="2">
                  <c:v>49360</c:v>
                </c:pt>
                <c:pt idx="3">
                  <c:v>192270</c:v>
                </c:pt>
                <c:pt idx="4">
                  <c:v>197790</c:v>
                </c:pt>
                <c:pt idx="5">
                  <c:v>86700</c:v>
                </c:pt>
                <c:pt idx="6">
                  <c:v>52710</c:v>
                </c:pt>
                <c:pt idx="7">
                  <c:v>200380</c:v>
                </c:pt>
                <c:pt idx="8">
                  <c:v>259550</c:v>
                </c:pt>
                <c:pt idx="9">
                  <c:v>145860</c:v>
                </c:pt>
                <c:pt idx="10">
                  <c:v>88660</c:v>
                </c:pt>
                <c:pt idx="11">
                  <c:v>188490</c:v>
                </c:pt>
                <c:pt idx="12">
                  <c:v>264610</c:v>
                </c:pt>
                <c:pt idx="13">
                  <c:v>71910</c:v>
                </c:pt>
                <c:pt idx="14">
                  <c:v>43710</c:v>
                </c:pt>
                <c:pt idx="15">
                  <c:v>297430</c:v>
                </c:pt>
              </c:numCache>
            </c:numRef>
          </c:val>
          <c:smooth val="0"/>
          <c:extLst>
            <c:ext xmlns:c16="http://schemas.microsoft.com/office/drawing/2014/chart" uri="{C3380CC4-5D6E-409C-BE32-E72D297353CC}">
              <c16:uniqueId val="{00000000-3E4C-4A7F-88BB-7D9F432AB5BD}"/>
            </c:ext>
          </c:extLst>
        </c:ser>
        <c:ser>
          <c:idx val="1"/>
          <c:order val="1"/>
          <c:tx>
            <c:strRef>
              <c:f>'Hidden Tables'!$G$3</c:f>
              <c:strCache>
                <c:ptCount val="1"/>
                <c:pt idx="0">
                  <c:v>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'Hidden Tables'!$E$4:$E$24</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2020</c:v>
                  </c:pt>
                  <c:pt idx="4">
                    <c:v>2021</c:v>
                  </c:pt>
                  <c:pt idx="8">
                    <c:v>2022</c:v>
                  </c:pt>
                  <c:pt idx="12">
                    <c:v>2023</c:v>
                  </c:pt>
                </c:lvl>
              </c:multiLvlStrCache>
            </c:multiLvlStrRef>
          </c:cat>
          <c:val>
            <c:numRef>
              <c:f>'Hidden Tables'!$G$4:$G$24</c:f>
              <c:numCache>
                <c:formatCode>General</c:formatCode>
                <c:ptCount val="16"/>
                <c:pt idx="0">
                  <c:v>59961</c:v>
                </c:pt>
                <c:pt idx="1">
                  <c:v>17160</c:v>
                </c:pt>
                <c:pt idx="2">
                  <c:v>11084</c:v>
                </c:pt>
                <c:pt idx="3">
                  <c:v>50728</c:v>
                </c:pt>
                <c:pt idx="4">
                  <c:v>56515</c:v>
                </c:pt>
                <c:pt idx="5">
                  <c:v>24310</c:v>
                </c:pt>
                <c:pt idx="6">
                  <c:v>11754</c:v>
                </c:pt>
                <c:pt idx="7">
                  <c:v>54056</c:v>
                </c:pt>
                <c:pt idx="8">
                  <c:v>74353</c:v>
                </c:pt>
                <c:pt idx="9">
                  <c:v>40898</c:v>
                </c:pt>
                <c:pt idx="10">
                  <c:v>19734</c:v>
                </c:pt>
                <c:pt idx="11">
                  <c:v>50414</c:v>
                </c:pt>
                <c:pt idx="12">
                  <c:v>75734</c:v>
                </c:pt>
                <c:pt idx="13">
                  <c:v>20163</c:v>
                </c:pt>
                <c:pt idx="14">
                  <c:v>9729</c:v>
                </c:pt>
                <c:pt idx="15">
                  <c:v>81818</c:v>
                </c:pt>
              </c:numCache>
            </c:numRef>
          </c:val>
          <c:smooth val="0"/>
          <c:extLst>
            <c:ext xmlns:c16="http://schemas.microsoft.com/office/drawing/2014/chart" uri="{C3380CC4-5D6E-409C-BE32-E72D297353CC}">
              <c16:uniqueId val="{00000001-3E4C-4A7F-88BB-7D9F432AB5BD}"/>
            </c:ext>
          </c:extLst>
        </c:ser>
        <c:dLbls>
          <c:showLegendKey val="0"/>
          <c:showVal val="0"/>
          <c:showCatName val="0"/>
          <c:showSerName val="0"/>
          <c:showPercent val="0"/>
          <c:showBubbleSize val="0"/>
        </c:dLbls>
        <c:marker val="1"/>
        <c:smooth val="0"/>
        <c:axId val="365293871"/>
        <c:axId val="365294287"/>
      </c:lineChart>
      <c:catAx>
        <c:axId val="365293871"/>
        <c:scaling>
          <c:orientation val="maxMin"/>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365294287"/>
        <c:crosses val="autoZero"/>
        <c:auto val="1"/>
        <c:lblAlgn val="ctr"/>
        <c:lblOffset val="100"/>
        <c:noMultiLvlLbl val="0"/>
      </c:catAx>
      <c:valAx>
        <c:axId val="365294287"/>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365293871"/>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SA"/>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22</xdr:col>
      <xdr:colOff>588818</xdr:colOff>
      <xdr:row>0</xdr:row>
      <xdr:rowOff>155864</xdr:rowOff>
    </xdr:from>
    <xdr:to>
      <xdr:col>38</xdr:col>
      <xdr:colOff>34637</xdr:colOff>
      <xdr:row>7</xdr:row>
      <xdr:rowOff>51955</xdr:rowOff>
    </xdr:to>
    <xdr:sp macro="" textlink="">
      <xdr:nvSpPr>
        <xdr:cNvPr id="11" name="TextBox 10"/>
        <xdr:cNvSpPr txBox="1"/>
      </xdr:nvSpPr>
      <xdr:spPr>
        <a:xfrm>
          <a:off x="15828818" y="155864"/>
          <a:ext cx="10529455" cy="11083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6000" b="1" i="0" u="sng">
              <a:solidFill>
                <a:srgbClr val="C00000"/>
              </a:solidFill>
              <a:latin typeface="Arial Black" panose="020B0A04020102020204" pitchFamily="34" charset="0"/>
            </a:rPr>
            <a:t>Dashboard</a:t>
          </a:r>
          <a:endParaRPr lang="ar-SA" sz="6000" b="1" i="0" u="sng">
            <a:solidFill>
              <a:srgbClr val="C00000"/>
            </a:solidFill>
            <a:latin typeface="Arial Black" panose="020B0A04020102020204" pitchFamily="34" charset="0"/>
          </a:endParaRPr>
        </a:p>
      </xdr:txBody>
    </xdr:sp>
    <xdr:clientData/>
  </xdr:twoCellAnchor>
  <xdr:twoCellAnchor editAs="oneCell">
    <xdr:from>
      <xdr:col>11</xdr:col>
      <xdr:colOff>93877</xdr:colOff>
      <xdr:row>0</xdr:row>
      <xdr:rowOff>86591</xdr:rowOff>
    </xdr:from>
    <xdr:to>
      <xdr:col>13</xdr:col>
      <xdr:colOff>555558</xdr:colOff>
      <xdr:row>10</xdr:row>
      <xdr:rowOff>92703</xdr:rowOff>
    </xdr:to>
    <mc:AlternateContent xmlns:mc="http://schemas.openxmlformats.org/markup-compatibility/2006" xmlns:a14="http://schemas.microsoft.com/office/drawing/2010/main">
      <mc:Choice Requires="a14">
        <xdr:graphicFrame macro="">
          <xdr:nvGraphicFramePr>
            <xdr:cNvPr id="4"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7613024" y="86591"/>
              <a:ext cx="1828799" cy="1799053"/>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88272</xdr:colOff>
      <xdr:row>10</xdr:row>
      <xdr:rowOff>152145</xdr:rowOff>
    </xdr:from>
    <xdr:to>
      <xdr:col>13</xdr:col>
      <xdr:colOff>549953</xdr:colOff>
      <xdr:row>24</xdr:row>
      <xdr:rowOff>76695</xdr:rowOff>
    </xdr:to>
    <mc:AlternateContent xmlns:mc="http://schemas.openxmlformats.org/markup-compatibility/2006" xmlns:a14="http://schemas.microsoft.com/office/drawing/2010/main">
      <mc:Choice Requires="a14">
        <xdr:graphicFrame macro="">
          <xdr:nvGraphicFramePr>
            <xdr:cNvPr id="6" name="Day 1"/>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607419" y="1945086"/>
              <a:ext cx="1828799" cy="2434668"/>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427250</xdr:colOff>
      <xdr:row>0</xdr:row>
      <xdr:rowOff>120208</xdr:rowOff>
    </xdr:from>
    <xdr:to>
      <xdr:col>17</xdr:col>
      <xdr:colOff>205373</xdr:colOff>
      <xdr:row>19</xdr:row>
      <xdr:rowOff>51954</xdr:rowOff>
    </xdr:to>
    <mc:AlternateContent xmlns:mc="http://schemas.openxmlformats.org/markup-compatibility/2006" xmlns:a14="http://schemas.microsoft.com/office/drawing/2010/main">
      <mc:Choice Requires="a14">
        <xdr:graphicFrame macro="">
          <xdr:nvGraphicFramePr>
            <xdr:cNvPr id="7" name="Date (Month) 1"/>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9997074" y="120208"/>
              <a:ext cx="1828799" cy="3338334"/>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508413</xdr:colOff>
      <xdr:row>14</xdr:row>
      <xdr:rowOff>15061</xdr:rowOff>
    </xdr:from>
    <xdr:to>
      <xdr:col>20</xdr:col>
      <xdr:colOff>299344</xdr:colOff>
      <xdr:row>24</xdr:row>
      <xdr:rowOff>63087</xdr:rowOff>
    </xdr:to>
    <mc:AlternateContent xmlns:mc="http://schemas.openxmlformats.org/markup-compatibility/2006" xmlns:a14="http://schemas.microsoft.com/office/drawing/2010/main">
      <mc:Choice Requires="a14">
        <xdr:graphicFrame macro="">
          <xdr:nvGraphicFramePr>
            <xdr:cNvPr id="8"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128913" y="2525179"/>
              <a:ext cx="1841607" cy="1840967"/>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501208</xdr:colOff>
      <xdr:row>0</xdr:row>
      <xdr:rowOff>142620</xdr:rowOff>
    </xdr:from>
    <xdr:to>
      <xdr:col>20</xdr:col>
      <xdr:colOff>279332</xdr:colOff>
      <xdr:row>13</xdr:row>
      <xdr:rowOff>113805</xdr:rowOff>
    </xdr:to>
    <mc:AlternateContent xmlns:mc="http://schemas.openxmlformats.org/markup-compatibility/2006" xmlns:a14="http://schemas.microsoft.com/office/drawing/2010/main">
      <mc:Choice Requires="a14">
        <xdr:graphicFrame macro="">
          <xdr:nvGraphicFramePr>
            <xdr:cNvPr id="9" name="Prouduct 1"/>
            <xdr:cNvGraphicFramePr/>
          </xdr:nvGraphicFramePr>
          <xdr:xfrm>
            <a:off x="0" y="0"/>
            <a:ext cx="0" cy="0"/>
          </xdr:xfrm>
          <a:graphic>
            <a:graphicData uri="http://schemas.microsoft.com/office/drawing/2010/slicer">
              <sle:slicer xmlns:sle="http://schemas.microsoft.com/office/drawing/2010/slicer" name="Prouduct 1"/>
            </a:graphicData>
          </a:graphic>
        </xdr:graphicFrame>
      </mc:Choice>
      <mc:Fallback xmlns="">
        <xdr:sp macro="" textlink="">
          <xdr:nvSpPr>
            <xdr:cNvPr id="0" name=""/>
            <xdr:cNvSpPr>
              <a:spLocks noTextEdit="1"/>
            </xdr:cNvSpPr>
          </xdr:nvSpPr>
          <xdr:spPr>
            <a:xfrm>
              <a:off x="12121708" y="142620"/>
              <a:ext cx="1828800" cy="230200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55011</xdr:colOff>
      <xdr:row>24</xdr:row>
      <xdr:rowOff>131415</xdr:rowOff>
    </xdr:from>
    <xdr:to>
      <xdr:col>20</xdr:col>
      <xdr:colOff>333120</xdr:colOff>
      <xdr:row>32</xdr:row>
      <xdr:rowOff>135389</xdr:rowOff>
    </xdr:to>
    <mc:AlternateContent xmlns:mc="http://schemas.openxmlformats.org/markup-compatibility/2006" xmlns:tsle="http://schemas.microsoft.com/office/drawing/2012/timeslicer">
      <mc:Choice Requires="tsle">
        <xdr:graphicFrame macro="">
          <xdr:nvGraphicFramePr>
            <xdr:cNvPr id="10"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7574158" y="4434474"/>
              <a:ext cx="6430138" cy="1438327"/>
            </a:xfrm>
            <a:prstGeom prst="rect">
              <a:avLst/>
            </a:prstGeom>
            <a:solidFill>
              <a:prstClr val="white"/>
            </a:solidFill>
            <a:ln w="1">
              <a:solidFill>
                <a:prstClr val="green"/>
              </a:solidFill>
            </a:ln>
          </xdr:spPr>
          <xdr:txBody>
            <a:bodyPr vertOverflow="clip" horzOverflow="clip"/>
            <a:lstStyle/>
            <a:p>
              <a:r>
                <a:rPr lang="ar-SA" sz="1100"/>
                <a:t>Timeline: Works in Excel or higher. Do not move or resize.</a:t>
              </a:r>
            </a:p>
          </xdr:txBody>
        </xdr:sp>
      </mc:Fallback>
    </mc:AlternateContent>
    <xdr:clientData/>
  </xdr:twoCellAnchor>
  <xdr:twoCellAnchor>
    <xdr:from>
      <xdr:col>21</xdr:col>
      <xdr:colOff>0</xdr:colOff>
      <xdr:row>10</xdr:row>
      <xdr:rowOff>0</xdr:rowOff>
    </xdr:from>
    <xdr:to>
      <xdr:col>26</xdr:col>
      <xdr:colOff>463963</xdr:colOff>
      <xdr:row>25</xdr:row>
      <xdr:rowOff>89808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31463</xdr:colOff>
      <xdr:row>10</xdr:row>
      <xdr:rowOff>16008</xdr:rowOff>
    </xdr:from>
    <xdr:to>
      <xdr:col>33</xdr:col>
      <xdr:colOff>502805</xdr:colOff>
      <xdr:row>25</xdr:row>
      <xdr:rowOff>105816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69637</xdr:colOff>
      <xdr:row>10</xdr:row>
      <xdr:rowOff>26449</xdr:rowOff>
    </xdr:from>
    <xdr:to>
      <xdr:col>40</xdr:col>
      <xdr:colOff>562696</xdr:colOff>
      <xdr:row>25</xdr:row>
      <xdr:rowOff>116257</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353786</xdr:colOff>
      <xdr:row>26</xdr:row>
      <xdr:rowOff>163286</xdr:rowOff>
    </xdr:from>
    <xdr:to>
      <xdr:col>30</xdr:col>
      <xdr:colOff>161687</xdr:colOff>
      <xdr:row>43</xdr:row>
      <xdr:rowOff>130628</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517875</xdr:colOff>
      <xdr:row>26</xdr:row>
      <xdr:rowOff>163286</xdr:rowOff>
    </xdr:from>
    <xdr:to>
      <xdr:col>37</xdr:col>
      <xdr:colOff>201706</xdr:colOff>
      <xdr:row>43</xdr:row>
      <xdr:rowOff>156882</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367394</xdr:colOff>
      <xdr:row>44</xdr:row>
      <xdr:rowOff>95250</xdr:rowOff>
    </xdr:from>
    <xdr:to>
      <xdr:col>37</xdr:col>
      <xdr:colOff>231322</xdr:colOff>
      <xdr:row>61</xdr:row>
      <xdr:rowOff>89807</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0.3279</cdr:x>
      <cdr:y>0.05314</cdr:y>
    </cdr:from>
    <cdr:to>
      <cdr:x>0.69565</cdr:x>
      <cdr:y>0.18297</cdr:y>
    </cdr:to>
    <cdr:sp macro="" textlink="">
      <cdr:nvSpPr>
        <cdr:cNvPr id="2" name="TextBox 1"/>
        <cdr:cNvSpPr txBox="1"/>
      </cdr:nvSpPr>
      <cdr:spPr>
        <a:xfrm xmlns:a="http://schemas.openxmlformats.org/drawingml/2006/main">
          <a:off x="1499152" y="145775"/>
          <a:ext cx="1681369" cy="356152"/>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r>
            <a:rPr lang="en-US" b="1">
              <a:solidFill>
                <a:schemeClr val="bg1"/>
              </a:solidFill>
            </a:rPr>
            <a:t>Profit per Product by City</a:t>
          </a:r>
          <a:endParaRPr lang="ar-SA" sz="1100" b="1">
            <a:solidFill>
              <a:schemeClr val="bg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0.32108</cdr:x>
      <cdr:y>0.04248</cdr:y>
    </cdr:from>
    <cdr:to>
      <cdr:x>0.83578</cdr:x>
      <cdr:y>0.15278</cdr:y>
    </cdr:to>
    <cdr:sp macro="" textlink="">
      <cdr:nvSpPr>
        <cdr:cNvPr id="4" name="TextBox 3"/>
        <cdr:cNvSpPr txBox="1"/>
      </cdr:nvSpPr>
      <cdr:spPr>
        <a:xfrm xmlns:a="http://schemas.openxmlformats.org/drawingml/2006/main">
          <a:off x="1467971" y="116542"/>
          <a:ext cx="2353235" cy="302559"/>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bg1"/>
              </a:solidFill>
              <a:effectLst/>
              <a:latin typeface="+mn-lt"/>
              <a:ea typeface="+mn-ea"/>
              <a:cs typeface="+mn-cs"/>
            </a:rPr>
            <a:t>Quantity of Product Product by City</a:t>
          </a:r>
          <a:endParaRPr lang="ar-SA" b="1">
            <a:solidFill>
              <a:schemeClr val="bg1"/>
            </a:solidFill>
            <a:effectLst/>
          </a:endParaRPr>
        </a:p>
        <a:p xmlns:a="http://schemas.openxmlformats.org/drawingml/2006/main">
          <a:endParaRPr lang="ar-SA" sz="1100" b="1">
            <a:solidFill>
              <a:schemeClr val="bg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0.35542</cdr:x>
      <cdr:y>0.02762</cdr:y>
    </cdr:from>
    <cdr:to>
      <cdr:x>0.63694</cdr:x>
      <cdr:y>0.18599</cdr:y>
    </cdr:to>
    <cdr:sp macro="" textlink="">
      <cdr:nvSpPr>
        <cdr:cNvPr id="2" name="TextBox 1"/>
        <cdr:cNvSpPr txBox="1"/>
      </cdr:nvSpPr>
      <cdr:spPr>
        <a:xfrm xmlns:a="http://schemas.openxmlformats.org/drawingml/2006/main">
          <a:off x="3352959" y="84044"/>
          <a:ext cx="2655794" cy="481853"/>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pPr algn="ctr"/>
          <a:r>
            <a:rPr lang="en-US" sz="2400" b="1">
              <a:solidFill>
                <a:schemeClr val="bg1"/>
              </a:solidFill>
            </a:rPr>
            <a:t>Revenue</a:t>
          </a:r>
          <a:r>
            <a:rPr lang="en-US" sz="2400" b="1" baseline="0">
              <a:solidFill>
                <a:schemeClr val="bg1"/>
              </a:solidFill>
            </a:rPr>
            <a:t> &amp; Profit </a:t>
          </a:r>
          <a:endParaRPr lang="ar-SA" sz="2800" b="1">
            <a:solidFill>
              <a:schemeClr val="bg1"/>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762733</xdr:colOff>
      <xdr:row>0</xdr:row>
      <xdr:rowOff>161926</xdr:rowOff>
    </xdr:from>
    <xdr:to>
      <xdr:col>7</xdr:col>
      <xdr:colOff>1233508</xdr:colOff>
      <xdr:row>4</xdr:row>
      <xdr:rowOff>47626</xdr:rowOff>
    </xdr:to>
    <xdr:sp macro="" textlink="">
      <xdr:nvSpPr>
        <xdr:cNvPr id="2" name="TextBox 1"/>
        <xdr:cNvSpPr txBox="1"/>
      </xdr:nvSpPr>
      <xdr:spPr>
        <a:xfrm>
          <a:off x="4201258" y="161926"/>
          <a:ext cx="3223500" cy="6096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3200" b="1" i="0" u="sng">
              <a:solidFill>
                <a:schemeClr val="accent6">
                  <a:lumMod val="50000"/>
                </a:schemeClr>
              </a:solidFill>
              <a:latin typeface="Arial Black" panose="020B0A04020102020204" pitchFamily="34" charset="0"/>
            </a:rPr>
            <a:t>Statistics</a:t>
          </a:r>
          <a:endParaRPr lang="ar-SA" sz="3200" b="1" i="0" u="sng">
            <a:solidFill>
              <a:schemeClr val="accent6">
                <a:lumMod val="50000"/>
              </a:schemeClr>
            </a:solidFill>
            <a:latin typeface="Arial Black" panose="020B0A040201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33</xdr:col>
      <xdr:colOff>84606</xdr:colOff>
      <xdr:row>1</xdr:row>
      <xdr:rowOff>179295</xdr:rowOff>
    </xdr:from>
    <xdr:to>
      <xdr:col>33</xdr:col>
      <xdr:colOff>1913406</xdr:colOff>
      <xdr:row>11</xdr:row>
      <xdr:rowOff>67235</xdr:rowOff>
    </xdr:to>
    <mc:AlternateContent xmlns:mc="http://schemas.openxmlformats.org/markup-compatibility/2006" xmlns:a14="http://schemas.microsoft.com/office/drawing/2010/main">
      <mc:Choice Requires="a14">
        <xdr:graphicFrame macro="">
          <xdr:nvGraphicFramePr>
            <xdr:cNvPr id="7"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6660606" y="549089"/>
              <a:ext cx="1828800" cy="179294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79001</xdr:colOff>
      <xdr:row>11</xdr:row>
      <xdr:rowOff>132789</xdr:rowOff>
    </xdr:from>
    <xdr:to>
      <xdr:col>33</xdr:col>
      <xdr:colOff>1907801</xdr:colOff>
      <xdr:row>23</xdr:row>
      <xdr:rowOff>156882</xdr:rowOff>
    </xdr:to>
    <mc:AlternateContent xmlns:mc="http://schemas.openxmlformats.org/markup-compatibility/2006" xmlns:a14="http://schemas.microsoft.com/office/drawing/2010/main">
      <mc:Choice Requires="a14">
        <xdr:graphicFrame macro="">
          <xdr:nvGraphicFramePr>
            <xdr:cNvPr id="8"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36655001" y="2407583"/>
              <a:ext cx="1828800" cy="2310093"/>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104215</xdr:colOff>
      <xdr:row>2</xdr:row>
      <xdr:rowOff>22412</xdr:rowOff>
    </xdr:from>
    <xdr:to>
      <xdr:col>35</xdr:col>
      <xdr:colOff>605119</xdr:colOff>
      <xdr:row>18</xdr:row>
      <xdr:rowOff>134471</xdr:rowOff>
    </xdr:to>
    <mc:AlternateContent xmlns:mc="http://schemas.openxmlformats.org/markup-compatibility/2006" xmlns:a14="http://schemas.microsoft.com/office/drawing/2010/main">
      <mc:Choice Requires="a14">
        <xdr:graphicFrame macro="">
          <xdr:nvGraphicFramePr>
            <xdr:cNvPr id="9"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39044656" y="582706"/>
              <a:ext cx="1828800" cy="316005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77320</xdr:colOff>
      <xdr:row>24</xdr:row>
      <xdr:rowOff>11207</xdr:rowOff>
    </xdr:from>
    <xdr:to>
      <xdr:col>33</xdr:col>
      <xdr:colOff>1906120</xdr:colOff>
      <xdr:row>31</xdr:row>
      <xdr:rowOff>168089</xdr:rowOff>
    </xdr:to>
    <mc:AlternateContent xmlns:mc="http://schemas.openxmlformats.org/markup-compatibility/2006" xmlns:a14="http://schemas.microsoft.com/office/drawing/2010/main">
      <mc:Choice Requires="a14">
        <xdr:graphicFrame macro="">
          <xdr:nvGraphicFramePr>
            <xdr:cNvPr id="10"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6653320" y="4762501"/>
              <a:ext cx="1828800" cy="1490382"/>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110939</xdr:colOff>
      <xdr:row>19</xdr:row>
      <xdr:rowOff>22412</xdr:rowOff>
    </xdr:from>
    <xdr:to>
      <xdr:col>35</xdr:col>
      <xdr:colOff>611843</xdr:colOff>
      <xdr:row>29</xdr:row>
      <xdr:rowOff>145677</xdr:rowOff>
    </xdr:to>
    <mc:AlternateContent xmlns:mc="http://schemas.openxmlformats.org/markup-compatibility/2006" xmlns:a14="http://schemas.microsoft.com/office/drawing/2010/main">
      <mc:Choice Requires="a14">
        <xdr:graphicFrame macro="">
          <xdr:nvGraphicFramePr>
            <xdr:cNvPr id="11" name="Prouduct"/>
            <xdr:cNvGraphicFramePr/>
          </xdr:nvGraphicFramePr>
          <xdr:xfrm>
            <a:off x="0" y="0"/>
            <a:ext cx="0" cy="0"/>
          </xdr:xfrm>
          <a:graphic>
            <a:graphicData uri="http://schemas.microsoft.com/office/drawing/2010/slicer">
              <sle:slicer xmlns:sle="http://schemas.microsoft.com/office/drawing/2010/slicer" name="Prouduct"/>
            </a:graphicData>
          </a:graphic>
        </xdr:graphicFrame>
      </mc:Choice>
      <mc:Fallback xmlns="">
        <xdr:sp macro="" textlink="">
          <xdr:nvSpPr>
            <xdr:cNvPr id="0" name=""/>
            <xdr:cNvSpPr>
              <a:spLocks noTextEdit="1"/>
            </xdr:cNvSpPr>
          </xdr:nvSpPr>
          <xdr:spPr>
            <a:xfrm>
              <a:off x="39051380" y="3821206"/>
              <a:ext cx="1828800" cy="202826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86744</xdr:colOff>
      <xdr:row>30</xdr:row>
      <xdr:rowOff>85674</xdr:rowOff>
    </xdr:from>
    <xdr:to>
      <xdr:col>38</xdr:col>
      <xdr:colOff>661803</xdr:colOff>
      <xdr:row>38</xdr:row>
      <xdr:rowOff>0</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8433273" y="5979968"/>
              <a:ext cx="5138253" cy="1438326"/>
            </a:xfrm>
            <a:prstGeom prst="rect">
              <a:avLst/>
            </a:prstGeom>
            <a:solidFill>
              <a:prstClr val="white"/>
            </a:solidFill>
            <a:ln w="1">
              <a:solidFill>
                <a:prstClr val="green"/>
              </a:solidFill>
            </a:ln>
          </xdr:spPr>
          <xdr:txBody>
            <a:bodyPr vertOverflow="clip" horzOverflow="clip"/>
            <a:lstStyle/>
            <a:p>
              <a:r>
                <a:rPr lang="ar-SA" sz="1100"/>
                <a:t>Timeline: Works in Excel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BDULLAH JABER" refreshedDate="45928.54760416667" backgroundQuery="1" createdVersion="6" refreshedVersion="6" minRefreshableVersion="3" recordCount="0" supportSubquery="1" supportAdvancedDrill="1">
  <cacheSource type="external" connectionId="1"/>
  <cacheFields count="5">
    <cacheField name="[Measures].[Sum of Quantity]" caption="Sum of Quantity" numFmtId="0" hierarchy="25" level="32767"/>
    <cacheField name="[Measures].[Sum of Total Cost]" caption="Sum of Total Cost" numFmtId="0" hierarchy="27" level="32767"/>
    <cacheField name="[Measures].[Sum of Revenue]" caption="Sum of Revenue" numFmtId="0" hierarchy="24" level="32767"/>
    <cacheField name="[Measures].[Sum of Profit]" caption="Sum of Profit" numFmtId="0" hierarchy="23" level="32767"/>
    <cacheField name="[Table1].[Date (Month)].[Date (Month)]" caption="Date (Month)" numFmtId="0" hierarchy="19" level="1">
      <sharedItems count="10">
        <s v="Jan"/>
        <s v="Feb"/>
        <s v="Mar"/>
        <s v="Apr"/>
        <s v="May"/>
        <s v="Jun"/>
        <s v="Jul"/>
        <s v="Sep"/>
        <s v="Oct"/>
        <s v="Nov"/>
      </sharedItems>
    </cacheField>
  </cacheFields>
  <cacheHierarchies count="31">
    <cacheHierarchy uniqueName="[Table1].[Date]" caption="Date" attribute="1" time="1" defaultMemberUniqueName="[Table1].[Date].[All]" allUniqueName="[Table1].[Date].[All]" dimensionUniqueName="[Table1]" displayFolder="" count="2" memberValueDatatype="7" unbalanced="0"/>
    <cacheHierarchy uniqueName="[Table1].[Year]" caption="Year" attribute="1" defaultMemberUniqueName="[Table1].[Year].[All]" allUniqueName="[Table1].[Year].[All]" dimensionUniqueName="[Table1]" displayFolder="" count="2" memberValueDatatype="130"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rouduct]" caption="Prouduct" attribute="1" defaultMemberUniqueName="[Table1].[Prouduct].[All]" allUniqueName="[Table1].[Prouduct].[All]" dimensionUniqueName="[Table1]" displayFolder="" count="2" memberValueDatatype="130" unbalanced="0"/>
    <cacheHierarchy uniqueName="[Table1].[Quantity]" caption="Quantity" attribute="1" defaultMemberUniqueName="[Table1].[Quantity].[All]" allUniqueName="[Table1].[Quantity].[All]" dimensionUniqueName="[Table1]" displayFolder="" count="2" memberValueDatatype="20" unbalanced="0"/>
    <cacheHierarchy uniqueName="[Table1].[Cumulative Quantity]" caption="Cumulative Quantity" attribute="1" defaultMemberUniqueName="[Table1].[Cumulative Quantity].[All]" allUniqueName="[Table1].[Cumulative Quantity].[All]" dimensionUniqueName="[Table1]" displayFolder="" count="2" memberValueDatatype="20" unbalanced="0"/>
    <cacheHierarchy uniqueName="[Table1].[Price per unit]" caption="Price per unit" attribute="1" defaultMemberUniqueName="[Table1].[Price per unit].[All]" allUniqueName="[Table1].[Price per unit].[All]" dimensionUniqueName="[Table1]" displayFolder="" count="2" memberValueDatatype="20" unbalanced="0"/>
    <cacheHierarchy uniqueName="[Table1].[Cost per unit]" caption="Cost per unit" attribute="1" defaultMemberUniqueName="[Table1].[Cost per unit].[All]" allUniqueName="[Table1].[Cost per unit].[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20" unbalanced="0"/>
    <cacheHierarchy uniqueName="[Table1].[Cumulative Revenue]" caption="Cumulative Revenue" attribute="1" defaultMemberUniqueName="[Table1].[Cumulative Revenue].[All]" allUniqueName="[Table1].[Cumulative Revenue].[All]" dimensionUniqueName="[Table1]" displayFolder="" count="2" memberValueDatatype="20" unbalanced="0"/>
    <cacheHierarchy uniqueName="[Table1].[Total Cost]" caption="Total Cost" attribute="1" defaultMemberUniqueName="[Table1].[Total Cost].[All]" allUniqueName="[Table1].[Total Cost].[All]" dimensionUniqueName="[Table1]" displayFolder="" count="2" memberValueDatatype="20" unbalanced="0"/>
    <cacheHierarchy uniqueName="[Table1].[Profit per unit]" caption="Profit per unit" attribute="1" defaultMemberUniqueName="[Table1].[Profit per unit].[All]" allUniqueName="[Table1].[Profit per unit].[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Table1].[Cumulative Profit]" caption="Cumulative Profit" attribute="1" defaultMemberUniqueName="[Table1].[Cumulative Profit].[All]" allUniqueName="[Table1].[Cumulative Profit].[All]" dimensionUniqueName="[Table1]" displayFolder="" count="2" memberValueDatatype="20" unbalanced="0"/>
    <cacheHierarchy uniqueName="[Table1].[Profit Margin %]" caption="Profit Margin %" attribute="1" defaultMemberUniqueName="[Table1].[Profit Margin %].[All]" allUniqueName="[Table1].[Profit Margin %].[All]" dimensionUniqueName="[Table1]" displayFolder="" count="2" memberValueDatatype="5" unbalanced="0"/>
    <cacheHierarchy uniqueName="[Table1].[Date (Year)]" caption="Date (Year)" attribute="1" defaultMemberUniqueName="[Table1].[Date (Year)].[All]" allUniqueName="[Table1].[Date (Year)].[All]" dimensionUniqueName="[Table1]" displayFolder="" count="2" memberValueDatatype="130" unbalanced="0"/>
    <cacheHierarchy uniqueName="[Table1].[Date (Quarter)]" caption="Date (Quarter)" attribute="1" defaultMemberUniqueName="[Table1].[Date (Quarter)].[All]" allUniqueName="[Table1].[Date (Quarter)].[All]" dimensionUniqueName="[Table1]" displayFolder="" count="2"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4"/>
      </fieldsUsage>
    </cacheHierarchy>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Revenue]" caption="Sum of Revenue"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Table1" count="0" hidden="1">
      <extLst>
        <ext xmlns:x15="http://schemas.microsoft.com/office/spreadsheetml/2010/11/main" uri="{B97F6D7D-B522-45F9-BDA1-12C45D357490}">
          <x15:cacheHierarchy aggregatedColumn="9"/>
        </ext>
      </extLst>
    </cacheHierarchy>
    <cacheHierarchy uniqueName="[Measures].[Sum of Total Cost]" caption="Sum of Total Cost"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rofit Margin %]" caption="Sum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Margin %]" caption="Average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BDULLAH JABER" refreshedDate="45928.547609374997" backgroundQuery="1" createdVersion="6" refreshedVersion="6" minRefreshableVersion="3" recordCount="0" supportSubquery="1" supportAdvancedDrill="1">
  <cacheSource type="external" connectionId="1"/>
  <cacheFields count="3">
    <cacheField name="[Table1].[City].[City]" caption="City" numFmtId="0" hierarchy="4" level="1">
      <sharedItems count="5">
        <s v="Amman"/>
        <s v="Aqaba"/>
        <s v="Irbid"/>
        <s v="Salt"/>
        <s v="Zarqa"/>
      </sharedItems>
    </cacheField>
    <cacheField name="[Measures].[Sum of Profit]" caption="Sum of Profit" numFmtId="0" hierarchy="23" level="32767"/>
    <cacheField name="[Table1].[Date (Month)].[Date (Month)]" caption="Date (Month)" numFmtId="0" hierarchy="19" level="1">
      <sharedItems containsSemiMixedTypes="0" containsNonDate="0" containsString="0"/>
    </cacheField>
  </cacheFields>
  <cacheHierarchies count="31">
    <cacheHierarchy uniqueName="[Table1].[Date]" caption="Date" attribute="1" time="1" defaultMemberUniqueName="[Table1].[Date].[All]" allUniqueName="[Table1].[Date].[All]" dimensionUniqueName="[Table1]" displayFolder="" count="2" memberValueDatatype="7" unbalanced="0"/>
    <cacheHierarchy uniqueName="[Table1].[Year]" caption="Year" attribute="1" defaultMemberUniqueName="[Table1].[Year].[All]" allUniqueName="[Table1].[Year].[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Prouduct]" caption="Prouduct" attribute="1" defaultMemberUniqueName="[Table1].[Prouduct].[All]" allUniqueName="[Table1].[Prouduct].[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mulative Quantity]" caption="Cumulative Quantity" attribute="1" defaultMemberUniqueName="[Table1].[Cumulative Quantity].[All]" allUniqueName="[Table1].[Cumulative 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Cumulative Revenue]" caption="Cumulative Revenue" attribute="1" defaultMemberUniqueName="[Table1].[Cumulative Revenue].[All]" allUniqueName="[Table1].[Cumulative Revenue].[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Profit per unit]" caption="Profit per unit" attribute="1" defaultMemberUniqueName="[Table1].[Profit per unit].[All]" allUniqueName="[Table1].[Profit per uni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mulative Profit]" caption="Cumulative Profit" attribute="1" defaultMemberUniqueName="[Table1].[Cumulative Profit].[All]" allUniqueName="[Table1].[Cumulative Profit].[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2"/>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Table1" count="0" hidden="1">
      <extLst>
        <ext xmlns:x15="http://schemas.microsoft.com/office/spreadsheetml/2010/11/main" uri="{B97F6D7D-B522-45F9-BDA1-12C45D357490}">
          <x15:cacheHierarchy aggregatedColumn="9"/>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2"/>
        </ext>
      </extLst>
    </cacheHierarchy>
    <cacheHierarchy uniqueName="[Measures].[Sum of Profit Margin %]" caption="Sum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Margin %]" caption="Average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BDULLAH JABER" refreshedDate="45928.547609953705" backgroundQuery="1" createdVersion="6" refreshedVersion="6" minRefreshableVersion="3" recordCount="0" supportSubquery="1" supportAdvancedDrill="1">
  <cacheSource type="external" connectionId="1"/>
  <cacheFields count="3">
    <cacheField name="[Measures].[Sum of Quantity]" caption="Sum of Quantity" numFmtId="0" hierarchy="25" level="32767"/>
    <cacheField name="[Table1].[City].[City]" caption="City" numFmtId="0" hierarchy="4" level="1">
      <sharedItems count="5">
        <s v="Amman"/>
        <s v="Aqaba"/>
        <s v="Irbid"/>
        <s v="Salt"/>
        <s v="Zarqa"/>
      </sharedItems>
    </cacheField>
    <cacheField name="[Table1].[Date (Month)].[Date (Month)]" caption="Date (Month)" numFmtId="0" hierarchy="19" level="1">
      <sharedItems containsSemiMixedTypes="0" containsNonDate="0" containsString="0"/>
    </cacheField>
  </cacheFields>
  <cacheHierarchies count="31">
    <cacheHierarchy uniqueName="[Table1].[Date]" caption="Date" attribute="1" time="1" defaultMemberUniqueName="[Table1].[Date].[All]" allUniqueName="[Table1].[Date].[All]" dimensionUniqueName="[Table1]" displayFolder="" count="2" memberValueDatatype="7" unbalanced="0"/>
    <cacheHierarchy uniqueName="[Table1].[Year]" caption="Year" attribute="1" defaultMemberUniqueName="[Table1].[Year].[All]" allUniqueName="[Table1].[Year].[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Prouduct]" caption="Prouduct" attribute="1" defaultMemberUniqueName="[Table1].[Prouduct].[All]" allUniqueName="[Table1].[Prouduct].[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mulative Quantity]" caption="Cumulative Quantity" attribute="1" defaultMemberUniqueName="[Table1].[Cumulative Quantity].[All]" allUniqueName="[Table1].[Cumulative 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Cumulative Revenue]" caption="Cumulative Revenue" attribute="1" defaultMemberUniqueName="[Table1].[Cumulative Revenue].[All]" allUniqueName="[Table1].[Cumulative Revenue].[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Profit per unit]" caption="Profit per unit" attribute="1" defaultMemberUniqueName="[Table1].[Profit per unit].[All]" allUniqueName="[Table1].[Profit per uni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mulative Profit]" caption="Cumulative Profit" attribute="1" defaultMemberUniqueName="[Table1].[Cumulative Profit].[All]" allUniqueName="[Table1].[Cumulative Profit].[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2"/>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Table1" count="0" hidden="1">
      <extLst>
        <ext xmlns:x15="http://schemas.microsoft.com/office/spreadsheetml/2010/11/main" uri="{B97F6D7D-B522-45F9-BDA1-12C45D357490}">
          <x15:cacheHierarchy aggregatedColumn="9"/>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2"/>
        </ext>
      </extLst>
    </cacheHierarchy>
    <cacheHierarchy uniqueName="[Measures].[Sum of Profit Margin %]" caption="Sum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Margin %]" caption="Average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BDULLAH JABER" refreshedDate="45928.565361574074" backgroundQuery="1" createdVersion="6" refreshedVersion="6" minRefreshableVersion="3" recordCount="0" supportSubquery="1" supportAdvancedDrill="1">
  <cacheSource type="external" connectionId="1"/>
  <cacheFields count="6">
    <cacheField name="[Measures].[Sum of Revenue]" caption="Sum of Revenue" numFmtId="0" hierarchy="24" level="32767"/>
    <cacheField name="[Measures].[Sum of Profit]" caption="Sum of Profit" numFmtId="0" hierarchy="23" level="32767"/>
    <cacheField name="[Table1].[Date].[Date]" caption="Date" numFmtId="0" level="1">
      <sharedItems containsSemiMixedTypes="0" containsNonDate="0" containsDate="1" containsString="0" count="192">
        <d v="2020-01-01T00:00:00"/>
        <d v="2020-01-03T00:00:00"/>
        <d v="2020-01-04T00:00:00"/>
        <d v="2020-01-09T00:00:00"/>
        <d v="2020-01-17T00:00:00"/>
        <d v="2020-02-01T00:00:00"/>
        <d v="2020-02-06T00:00:00"/>
        <d v="2020-02-09T00:00:00"/>
        <d v="2020-02-15T00:00:00"/>
        <d v="2020-02-17T00:00:00"/>
        <d v="2020-02-25T00:00:00"/>
        <d v="2020-03-13T00:00:00"/>
        <d v="2020-03-21T00:00:00"/>
        <d v="2020-03-23T00:00:00"/>
        <d v="2020-03-27T00:00:00"/>
        <d v="2020-04-10T00:00:00"/>
        <d v="2020-04-29T00:00:00"/>
        <d v="2020-04-30T00:00:00"/>
        <d v="2020-05-02T00:00:00"/>
        <d v="2020-05-03T00:00:00"/>
        <d v="2020-05-07T00:00:00"/>
        <d v="2020-06-11T00:00:00"/>
        <d v="2020-06-13T00:00:00"/>
        <d v="2020-06-19T00:00:00"/>
        <d v="2020-06-25T00:00:00"/>
        <d v="2020-07-08T00:00:00"/>
        <d v="2020-07-12T00:00:00"/>
        <d v="2020-07-21T00:00:00"/>
        <d v="2020-09-03T00:00:00"/>
        <d v="2020-09-04T00:00:00"/>
        <d v="2020-09-11T00:00:00"/>
        <d v="2020-09-24T00:00:00"/>
        <d v="2020-09-26T00:00:00"/>
        <d v="2020-10-01T00:00:00"/>
        <d v="2020-10-03T00:00:00"/>
        <d v="2020-10-05T00:00:00"/>
        <d v="2020-10-10T00:00:00"/>
        <d v="2020-10-19T00:00:00"/>
        <d v="2020-10-24T00:00:00"/>
        <d v="2020-11-01T00:00:00"/>
        <d v="2020-11-02T00:00:00"/>
        <d v="2020-11-07T00:00:00"/>
        <d v="2020-11-09T00:00:00"/>
        <d v="2020-11-11T00:00:00"/>
        <d v="2020-11-16T00:00:00"/>
        <d v="2020-11-19T00:00:00"/>
        <d v="2020-11-23T00:00:00"/>
        <d v="2020-11-27T00:00:00"/>
        <d v="2021-01-01T00:00:00"/>
        <d v="2021-01-03T00:00:00"/>
        <d v="2021-01-04T00:00:00"/>
        <d v="2021-01-09T00:00:00"/>
        <d v="2021-01-17T00:00:00"/>
        <d v="2021-02-01T00:00:00"/>
        <d v="2021-02-06T00:00:00"/>
        <d v="2021-02-09T00:00:00"/>
        <d v="2021-02-15T00:00:00"/>
        <d v="2021-02-17T00:00:00"/>
        <d v="2021-02-25T00:00:00"/>
        <d v="2021-03-13T00:00:00"/>
        <d v="2021-03-21T00:00:00"/>
        <d v="2021-03-23T00:00:00"/>
        <d v="2021-03-27T00:00:00"/>
        <d v="2021-04-10T00:00:00"/>
        <d v="2021-04-29T00:00:00"/>
        <d v="2021-04-30T00:00:00"/>
        <d v="2021-05-02T00:00:00"/>
        <d v="2021-05-03T00:00:00"/>
        <d v="2021-05-07T00:00:00"/>
        <d v="2021-06-11T00:00:00"/>
        <d v="2021-06-13T00:00:00"/>
        <d v="2021-06-19T00:00:00"/>
        <d v="2021-06-25T00:00:00"/>
        <d v="2021-07-08T00:00:00"/>
        <d v="2021-07-12T00:00:00"/>
        <d v="2021-07-21T00:00:00"/>
        <d v="2021-09-03T00:00:00"/>
        <d v="2021-09-04T00:00:00"/>
        <d v="2021-09-11T00:00:00"/>
        <d v="2021-09-24T00:00:00"/>
        <d v="2021-09-26T00:00:00"/>
        <d v="2021-10-01T00:00:00"/>
        <d v="2021-10-03T00:00:00"/>
        <d v="2021-10-05T00:00:00"/>
        <d v="2021-10-10T00:00:00"/>
        <d v="2021-10-19T00:00:00"/>
        <d v="2021-10-24T00:00:00"/>
        <d v="2021-11-01T00:00:00"/>
        <d v="2021-11-02T00:00:00"/>
        <d v="2021-11-07T00:00:00"/>
        <d v="2021-11-09T00:00:00"/>
        <d v="2021-11-11T00:00:00"/>
        <d v="2021-11-16T00:00:00"/>
        <d v="2021-11-19T00:00:00"/>
        <d v="2021-11-23T00:00:00"/>
        <d v="2021-11-27T00:00:00"/>
        <d v="2022-01-01T00:00:00"/>
        <d v="2022-01-03T00:00:00"/>
        <d v="2022-01-04T00:00:00"/>
        <d v="2022-01-09T00:00:00"/>
        <d v="2022-01-17T00:00:00"/>
        <d v="2022-02-01T00:00:00"/>
        <d v="2022-02-06T00:00:00"/>
        <d v="2022-02-09T00:00:00"/>
        <d v="2022-02-15T00:00:00"/>
        <d v="2022-02-17T00:00:00"/>
        <d v="2022-02-25T00:00:00"/>
        <d v="2022-03-13T00:00:00"/>
        <d v="2022-03-21T00:00:00"/>
        <d v="2022-03-23T00:00:00"/>
        <d v="2022-03-27T00:00:00"/>
        <d v="2022-04-10T00:00:00"/>
        <d v="2022-04-29T00:00:00"/>
        <d v="2022-04-30T00:00:00"/>
        <d v="2022-05-02T00:00:00"/>
        <d v="2022-05-03T00:00:00"/>
        <d v="2022-05-07T00:00:00"/>
        <d v="2022-06-11T00:00:00"/>
        <d v="2022-06-13T00:00:00"/>
        <d v="2022-06-19T00:00:00"/>
        <d v="2022-06-25T00:00:00"/>
        <d v="2022-07-08T00:00:00"/>
        <d v="2022-07-12T00:00:00"/>
        <d v="2022-07-21T00:00:00"/>
        <d v="2022-09-03T00:00:00"/>
        <d v="2022-09-04T00:00:00"/>
        <d v="2022-09-11T00:00:00"/>
        <d v="2022-09-24T00:00:00"/>
        <d v="2022-09-26T00:00:00"/>
        <d v="2022-10-01T00:00:00"/>
        <d v="2022-10-03T00:00:00"/>
        <d v="2022-10-05T00:00:00"/>
        <d v="2022-10-10T00:00:00"/>
        <d v="2022-10-19T00:00:00"/>
        <d v="2022-10-24T00:00:00"/>
        <d v="2022-11-01T00:00:00"/>
        <d v="2022-11-02T00:00:00"/>
        <d v="2022-11-07T00:00:00"/>
        <d v="2022-11-09T00:00:00"/>
        <d v="2022-11-11T00:00:00"/>
        <d v="2022-11-16T00:00:00"/>
        <d v="2022-11-19T00:00:00"/>
        <d v="2022-11-23T00:00:00"/>
        <d v="2022-11-27T00:00:00"/>
        <d v="2023-01-01T00:00:00"/>
        <d v="2023-01-03T00:00:00"/>
        <d v="2023-01-04T00:00:00"/>
        <d v="2023-01-09T00:00:00"/>
        <d v="2023-01-17T00:00:00"/>
        <d v="2023-02-01T00:00:00"/>
        <d v="2023-02-06T00:00:00"/>
        <d v="2023-02-09T00:00:00"/>
        <d v="2023-02-15T00:00:00"/>
        <d v="2023-02-17T00:00:00"/>
        <d v="2023-02-25T00:00:00"/>
        <d v="2023-03-13T00:00:00"/>
        <d v="2023-03-21T00:00:00"/>
        <d v="2023-03-23T00:00:00"/>
        <d v="2023-03-27T00:00:00"/>
        <d v="2023-04-10T00:00:00"/>
        <d v="2023-04-29T00:00:00"/>
        <d v="2023-04-30T00:00:00"/>
        <d v="2023-05-02T00:00:00"/>
        <d v="2023-05-03T00:00:00"/>
        <d v="2023-05-07T00:00:00"/>
        <d v="2023-06-11T00:00:00"/>
        <d v="2023-06-13T00:00:00"/>
        <d v="2023-06-19T00:00:00"/>
        <d v="2023-06-25T00:00:00"/>
        <d v="2023-07-08T00:00:00"/>
        <d v="2023-07-12T00:00:00"/>
        <d v="2023-07-21T00:00:00"/>
        <d v="2023-09-03T00:00:00"/>
        <d v="2023-09-04T00:00:00"/>
        <d v="2023-09-11T00:00:00"/>
        <d v="2023-09-24T00:00:00"/>
        <d v="2023-09-26T00:00:00"/>
        <d v="2023-10-01T00:00:00"/>
        <d v="2023-10-03T00:00:00"/>
        <d v="2023-10-05T00:00:00"/>
        <d v="2023-10-10T00:00:00"/>
        <d v="2023-10-19T00:00:00"/>
        <d v="2023-10-24T00:00:00"/>
        <d v="2023-11-01T00:00:00"/>
        <d v="2023-11-02T00:00:00"/>
        <d v="2023-11-07T00:00:00"/>
        <d v="2023-11-09T00:00:00"/>
        <d v="2023-11-11T00:00:00"/>
        <d v="2023-11-16T00:00:00"/>
        <d v="2023-11-19T00:00:00"/>
        <d v="2023-11-23T00:00:00"/>
        <d v="2023-11-27T00:00:00"/>
      </sharedItems>
    </cacheField>
    <cacheField name="[Table1].[Date (Month)].[Date (Month)]" caption="Date (Month)" numFmtId="0" hierarchy="19" level="1">
      <sharedItems containsNonDate="0" count="10">
        <s v="Jan"/>
        <s v="Feb"/>
        <s v="Mar"/>
        <s v="Apr"/>
        <s v="May"/>
        <s v="Jun"/>
        <s v="Jul"/>
        <s v="Sep"/>
        <s v="Oct"/>
        <s v="Nov"/>
      </sharedItems>
    </cacheField>
    <cacheField name="[Table1].[Date (Quarter)].[Date (Quarter)]" caption="Date (Quarter)" numFmtId="0" hierarchy="18" level="1">
      <sharedItems count="4">
        <s v="Qtr1"/>
        <s v="Qtr2"/>
        <s v="Qtr3"/>
        <s v="Qtr4"/>
      </sharedItems>
    </cacheField>
    <cacheField name="[Table1].[Date (Year)].[Date (Year)]" caption="Date (Year)" numFmtId="0" hierarchy="17" level="1">
      <sharedItems count="4">
        <s v="2020"/>
        <s v="2021"/>
        <s v="2022"/>
        <s v="2023"/>
      </sharedItems>
    </cacheField>
  </cacheFields>
  <cacheHierarchies count="31">
    <cacheHierarchy uniqueName="[Table1].[Date]" caption="Date" attribute="1" time="1" defaultMemberUniqueName="[Table1].[Date].[All]" allUniqueName="[Table1].[Date].[All]" dimensionUniqueName="[Table1]" displayFolder="" count="2" memberValueDatatype="7" unbalanced="0">
      <fieldsUsage count="2">
        <fieldUsage x="-1"/>
        <fieldUsage x="2"/>
      </fieldsUsage>
    </cacheHierarchy>
    <cacheHierarchy uniqueName="[Table1].[Year]" caption="Year" attribute="1" defaultMemberUniqueName="[Table1].[Year].[All]" allUniqueName="[Table1].[Year].[All]" dimensionUniqueName="[Table1]" displayFolder="" count="2" memberValueDatatype="130"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rouduct]" caption="Prouduct" attribute="1" defaultMemberUniqueName="[Table1].[Prouduct].[All]" allUniqueName="[Table1].[Prouduct].[All]" dimensionUniqueName="[Table1]" displayFolder="" count="2" memberValueDatatype="130" unbalanced="0"/>
    <cacheHierarchy uniqueName="[Table1].[Quantity]" caption="Quantity" attribute="1" defaultMemberUniqueName="[Table1].[Quantity].[All]" allUniqueName="[Table1].[Quantity].[All]" dimensionUniqueName="[Table1]" displayFolder="" count="2" memberValueDatatype="20" unbalanced="0"/>
    <cacheHierarchy uniqueName="[Table1].[Cumulative Quantity]" caption="Cumulative Quantity" attribute="1" defaultMemberUniqueName="[Table1].[Cumulative Quantity].[All]" allUniqueName="[Table1].[Cumulative Quantity].[All]" dimensionUniqueName="[Table1]" displayFolder="" count="2" memberValueDatatype="20" unbalanced="0"/>
    <cacheHierarchy uniqueName="[Table1].[Price per unit]" caption="Price per unit" attribute="1" defaultMemberUniqueName="[Table1].[Price per unit].[All]" allUniqueName="[Table1].[Price per unit].[All]" dimensionUniqueName="[Table1]" displayFolder="" count="2" memberValueDatatype="20" unbalanced="0"/>
    <cacheHierarchy uniqueName="[Table1].[Cost per unit]" caption="Cost per unit" attribute="1" defaultMemberUniqueName="[Table1].[Cost per unit].[All]" allUniqueName="[Table1].[Cost per unit].[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20" unbalanced="0"/>
    <cacheHierarchy uniqueName="[Table1].[Cumulative Revenue]" caption="Cumulative Revenue" attribute="1" defaultMemberUniqueName="[Table1].[Cumulative Revenue].[All]" allUniqueName="[Table1].[Cumulative Revenue].[All]" dimensionUniqueName="[Table1]" displayFolder="" count="2" memberValueDatatype="20" unbalanced="0"/>
    <cacheHierarchy uniqueName="[Table1].[Total Cost]" caption="Total Cost" attribute="1" defaultMemberUniqueName="[Table1].[Total Cost].[All]" allUniqueName="[Table1].[Total Cost].[All]" dimensionUniqueName="[Table1]" displayFolder="" count="2" memberValueDatatype="20" unbalanced="0"/>
    <cacheHierarchy uniqueName="[Table1].[Profit per unit]" caption="Profit per unit" attribute="1" defaultMemberUniqueName="[Table1].[Profit per unit].[All]" allUniqueName="[Table1].[Profit per unit].[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Table1].[Cumulative Profit]" caption="Cumulative Profit" attribute="1" defaultMemberUniqueName="[Table1].[Cumulative Profit].[All]" allUniqueName="[Table1].[Cumulative Profit].[All]" dimensionUniqueName="[Table1]" displayFolder="" count="2" memberValueDatatype="20" unbalanced="0"/>
    <cacheHierarchy uniqueName="[Table1].[Profit Margin %]" caption="Profit Margin %" attribute="1" defaultMemberUniqueName="[Table1].[Profit Margin %].[All]" allUniqueName="[Table1].[Profit Margin %].[All]" dimensionUniqueName="[Table1]" displayFolder="" count="2" memberValueDatatype="5"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5"/>
      </fieldsUsage>
    </cacheHierarchy>
    <cacheHierarchy uniqueName="[Table1].[Date (Quarter)]" caption="Date (Quarter)" attribute="1" defaultMemberUniqueName="[Table1].[Date (Quarter)].[All]" allUniqueName="[Table1].[Date (Quarter)].[All]" dimensionUniqueName="[Table1]" displayFolder="" count="2" memberValueDatatype="130" unbalanced="0">
      <fieldsUsage count="2">
        <fieldUsage x="-1"/>
        <fieldUsage x="4"/>
      </fieldsUsage>
    </cacheHierarchy>
    <cacheHierarchy uniqueName="[Table1].[Date (Month)]" caption="Date (Month)" attribute="1" defaultMemberUniqueName="[Table1].[Date (Month)].[All]" allUniqueName="[Table1].[Date (Month)].[All]" dimensionUniqueName="[Table1]" displayFolder="" count="2" memberValueDatatype="130" unbalanced="0">
      <fieldsUsage count="2">
        <fieldUsage x="-1"/>
        <fieldUsage x="3"/>
      </fieldsUsage>
    </cacheHierarchy>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Revenue]" caption="Sum of Revenue"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Table1" count="0" hidden="1">
      <extLst>
        <ext xmlns:x15="http://schemas.microsoft.com/office/spreadsheetml/2010/11/main" uri="{B97F6D7D-B522-45F9-BDA1-12C45D357490}">
          <x15:cacheHierarchy aggregatedColumn="9"/>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2"/>
        </ext>
      </extLst>
    </cacheHierarchy>
    <cacheHierarchy uniqueName="[Measures].[Sum of Profit Margin %]" caption="Sum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Margin %]" caption="Average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BDULLAH JABER" refreshedDate="45927.882653703702"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Table1].[Date]" caption="Date" attribute="1" time="1" defaultMemberUniqueName="[Table1].[Date].[All]" allUniqueName="[Table1].[Date].[All]" dimensionUniqueName="[Table1]" displayFolder="" count="0" memberValueDatatype="7" unbalanced="0"/>
    <cacheHierarchy uniqueName="[Table1].[Year]" caption="Year" attribute="1" defaultMemberUniqueName="[Table1].[Year].[All]" allUniqueName="[Table1].[Year].[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rouduct]" caption="Prouduct" attribute="1" defaultMemberUniqueName="[Table1].[Prouduct].[All]" allUniqueName="[Table1].[Prouduct].[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mulative Quantity]" caption="Cumulative Quantity" attribute="1" defaultMemberUniqueName="[Table1].[Cumulative Quantity].[All]" allUniqueName="[Table1].[Cumulative 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Cumulative Revenue]" caption="Cumulative Revenue" attribute="1" defaultMemberUniqueName="[Table1].[Cumulative Revenue].[All]" allUniqueName="[Table1].[Cumulative Revenue].[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Profit per unit]" caption="Profit per unit" attribute="1" defaultMemberUniqueName="[Table1].[Profit per unit].[All]" allUniqueName="[Table1].[Profit per uni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mulative Profit]" caption="Cumulative Profit" attribute="1" defaultMemberUniqueName="[Table1].[Cumulative Profit].[All]" allUniqueName="[Table1].[Cumulative Profit].[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Table1" count="0" hidden="1">
      <extLst>
        <ext xmlns:x15="http://schemas.microsoft.com/office/spreadsheetml/2010/11/main" uri="{B97F6D7D-B522-45F9-BDA1-12C45D357490}">
          <x15:cacheHierarchy aggregatedColumn="9"/>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2"/>
        </ext>
      </extLst>
    </cacheHierarchy>
    <cacheHierarchy uniqueName="[Measures].[Sum of Profit Margin %]" caption="Sum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Margin %]" caption="Average of Profit Margin %" measure="1" displayFolder="" measureGroup="Table1"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ABDULLAH JABER" refreshedDate="45927.8870339120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Table1].[Date]" caption="Date" attribute="1" time="1" defaultMemberUniqueName="[Table1].[Date].[All]" allUniqueName="[Table1].[Date].[All]" dimensionUniqueName="[Table1]" displayFolder="" count="0" memberValueDatatype="7"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uduct]" caption="Prouduct" attribute="1" defaultMemberUniqueName="[Table1].[Prouduct].[All]" allUniqueName="[Table1].[Prouduct].[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mulative Quantity]" caption="Cumulative Quantity" attribute="1" defaultMemberUniqueName="[Table1].[Cumulative Quantity].[All]" allUniqueName="[Table1].[Cumulative 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Cumulative Revenue]" caption="Cumulative Revenue" attribute="1" defaultMemberUniqueName="[Table1].[Cumulative Revenue].[All]" allUniqueName="[Table1].[Cumulative Revenue].[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Profit per unit]" caption="Profit per unit" attribute="1" defaultMemberUniqueName="[Table1].[Profit per unit].[All]" allUniqueName="[Table1].[Profit per uni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mulative Profit]" caption="Cumulative Profit" attribute="1" defaultMemberUniqueName="[Table1].[Cumulative Profit].[All]" allUniqueName="[Table1].[Cumulative Profit].[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Table1" count="0" hidden="1">
      <extLst>
        <ext xmlns:x15="http://schemas.microsoft.com/office/spreadsheetml/2010/11/main" uri="{B97F6D7D-B522-45F9-BDA1-12C45D357490}">
          <x15:cacheHierarchy aggregatedColumn="9"/>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2"/>
        </ext>
      </extLst>
    </cacheHierarchy>
    <cacheHierarchy uniqueName="[Measures].[Sum of Profit Margin %]" caption="Sum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Margin %]" caption="Average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able1"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ABDULLAH JABER" refreshedDate="45927.913494328706"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Table1].[Date]" caption="Date" attribute="1" time="1" defaultMemberUniqueName="[Table1].[Date].[All]" allUniqueName="[Table1].[Date].[All]" dimensionUniqueName="[Table1]" displayFolder="" count="2" memberValueDatatype="7" unbalanced="0"/>
    <cacheHierarchy uniqueName="[Table1].[Year]" caption="Year" attribute="1" defaultMemberUniqueName="[Table1].[Year].[All]" allUniqueName="[Table1].[Year].[All]" dimensionUniqueName="[Table1]" displayFolder="" count="0"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uduct]" caption="Prouduct" attribute="1" defaultMemberUniqueName="[Table1].[Prouduct].[All]" allUniqueName="[Table1].[Prouduct].[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mulative Quantity]" caption="Cumulative Quantity" attribute="1" defaultMemberUniqueName="[Table1].[Cumulative Quantity].[All]" allUniqueName="[Table1].[Cumulative 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Cumulative Revenue]" caption="Cumulative Revenue" attribute="1" defaultMemberUniqueName="[Table1].[Cumulative Revenue].[All]" allUniqueName="[Table1].[Cumulative Revenue].[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Profit per unit]" caption="Profit per unit" attribute="1" defaultMemberUniqueName="[Table1].[Profit per unit].[All]" allUniqueName="[Table1].[Profit per uni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mulative Profit]" caption="Cumulative Profit" attribute="1" defaultMemberUniqueName="[Table1].[Cumulative Profit].[All]" allUniqueName="[Table1].[Cumulative Profit].[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Table1" count="0" hidden="1">
      <extLst>
        <ext xmlns:x15="http://schemas.microsoft.com/office/spreadsheetml/2010/11/main" uri="{B97F6D7D-B522-45F9-BDA1-12C45D357490}">
          <x15:cacheHierarchy aggregatedColumn="9"/>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2"/>
        </ext>
      </extLst>
    </cacheHierarchy>
    <cacheHierarchy uniqueName="[Measures].[Sum of Profit Margin %]" caption="Sum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Margin %]" caption="Average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able1"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ABDULLAH JABER" refreshedDate="45928.547604629632" backgroundQuery="1" createdVersion="6" refreshedVersion="6" minRefreshableVersion="3" recordCount="0" supportSubquery="1" supportAdvancedDrill="1">
  <cacheSource type="external" connectionId="1"/>
  <cacheFields count="4">
    <cacheField name="[Table1].[City].[City]" caption="City" numFmtId="0" hierarchy="4" level="1">
      <sharedItems count="5">
        <s v="Amman"/>
        <s v="Aqaba"/>
        <s v="Irbid"/>
        <s v="Salt"/>
        <s v="Zarqa"/>
      </sharedItems>
    </cacheField>
    <cacheField name="[Table1].[Prouduct].[Prouduct]" caption="Prouduct" numFmtId="0" hierarchy="5" level="1">
      <sharedItems count="6">
        <s v="A"/>
        <s v="B"/>
        <s v="C"/>
        <s v="D"/>
        <s v="E"/>
        <s v="F"/>
      </sharedItems>
    </cacheField>
    <cacheField name="[Measures].[Sum of Profit]" caption="Sum of Profit" numFmtId="0" hierarchy="23" level="32767"/>
    <cacheField name="[Table1].[Date (Month)].[Date (Month)]" caption="Date (Month)" numFmtId="0" hierarchy="19" level="1">
      <sharedItems containsSemiMixedTypes="0" containsNonDate="0" containsString="0"/>
    </cacheField>
  </cacheFields>
  <cacheHierarchies count="31">
    <cacheHierarchy uniqueName="[Table1].[Date]" caption="Date" attribute="1" time="1" defaultMemberUniqueName="[Table1].[Date].[All]" allUniqueName="[Table1].[Date].[All]" dimensionUniqueName="[Table1]" displayFolder="" count="2" memberValueDatatype="7" unbalanced="0"/>
    <cacheHierarchy uniqueName="[Table1].[Year]" caption="Year" attribute="1" defaultMemberUniqueName="[Table1].[Year].[All]" allUniqueName="[Table1].[Year].[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Prouduct]" caption="Prouduct" attribute="1" defaultMemberUniqueName="[Table1].[Prouduct].[All]" allUniqueName="[Table1].[Prouduct].[All]" dimensionUniqueName="[Table1]" displayFolder="" count="2" memberValueDatatype="130" unbalanced="0">
      <fieldsUsage count="2">
        <fieldUsage x="-1"/>
        <fieldUsage x="1"/>
      </fieldsUsage>
    </cacheHierarchy>
    <cacheHierarchy uniqueName="[Table1].[Quantity]" caption="Quantity" attribute="1" defaultMemberUniqueName="[Table1].[Quantity].[All]" allUniqueName="[Table1].[Quantity].[All]" dimensionUniqueName="[Table1]" displayFolder="" count="0" memberValueDatatype="20" unbalanced="0"/>
    <cacheHierarchy uniqueName="[Table1].[Cumulative Quantity]" caption="Cumulative Quantity" attribute="1" defaultMemberUniqueName="[Table1].[Cumulative Quantity].[All]" allUniqueName="[Table1].[Cumulative 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Cumulative Revenue]" caption="Cumulative Revenue" attribute="1" defaultMemberUniqueName="[Table1].[Cumulative Revenue].[All]" allUniqueName="[Table1].[Cumulative Revenue].[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Profit per unit]" caption="Profit per unit" attribute="1" defaultMemberUniqueName="[Table1].[Profit per unit].[All]" allUniqueName="[Table1].[Profit per uni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mulative Profit]" caption="Cumulative Profit" attribute="1" defaultMemberUniqueName="[Table1].[Cumulative Profit].[All]" allUniqueName="[Table1].[Cumulative Profit].[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3"/>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Table1" count="0" hidden="1">
      <extLst>
        <ext xmlns:x15="http://schemas.microsoft.com/office/spreadsheetml/2010/11/main" uri="{B97F6D7D-B522-45F9-BDA1-12C45D357490}">
          <x15:cacheHierarchy aggregatedColumn="9"/>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2"/>
        </ext>
      </extLst>
    </cacheHierarchy>
    <cacheHierarchy uniqueName="[Measures].[Sum of Profit Margin %]" caption="Sum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Margin %]" caption="Average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BDULLAH JABER" refreshedDate="45928.547605439817" backgroundQuery="1" createdVersion="6" refreshedVersion="6" minRefreshableVersion="3" recordCount="0" supportSubquery="1" supportAdvancedDrill="1">
  <cacheSource type="external" connectionId="1"/>
  <cacheFields count="4">
    <cacheField name="[Table1].[Prouduct].[Prouduct]" caption="Prouduct" numFmtId="0" hierarchy="5" level="1">
      <sharedItems count="6">
        <s v="A"/>
        <s v="B"/>
        <s v="C"/>
        <s v="D"/>
        <s v="E"/>
        <s v="F"/>
      </sharedItems>
    </cacheField>
    <cacheField name="[Table1].[City].[City]" caption="City" numFmtId="0" hierarchy="4" level="1">
      <sharedItems count="5">
        <s v="Amman"/>
        <s v="Aqaba"/>
        <s v="Irbid"/>
        <s v="Salt"/>
        <s v="Zarqa"/>
      </sharedItems>
    </cacheField>
    <cacheField name="[Measures].[Sum of Revenue]" caption="Sum of Revenue" numFmtId="0" hierarchy="24" level="32767"/>
    <cacheField name="[Table1].[Date (Month)].[Date (Month)]" caption="Date (Month)" numFmtId="0" hierarchy="19" level="1">
      <sharedItems containsSemiMixedTypes="0" containsNonDate="0" containsString="0"/>
    </cacheField>
  </cacheFields>
  <cacheHierarchies count="31">
    <cacheHierarchy uniqueName="[Table1].[Date]" caption="Date" attribute="1" time="1" defaultMemberUniqueName="[Table1].[Date].[All]" allUniqueName="[Table1].[Date].[All]" dimensionUniqueName="[Table1]" displayFolder="" count="2" memberValueDatatype="7" unbalanced="0"/>
    <cacheHierarchy uniqueName="[Table1].[Year]" caption="Year" attribute="1" defaultMemberUniqueName="[Table1].[Year].[All]" allUniqueName="[Table1].[Year].[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Prouduct]" caption="Prouduct" attribute="1" defaultMemberUniqueName="[Table1].[Prouduct].[All]" allUniqueName="[Table1].[Prouduct].[All]" dimensionUniqueName="[Table1]" displayFolder="" count="2" memberValueDatatype="130" unbalanced="0">
      <fieldsUsage count="2">
        <fieldUsage x="-1"/>
        <fieldUsage x="0"/>
      </fieldsUsage>
    </cacheHierarchy>
    <cacheHierarchy uniqueName="[Table1].[Quantity]" caption="Quantity" attribute="1" defaultMemberUniqueName="[Table1].[Quantity].[All]" allUniqueName="[Table1].[Quantity].[All]" dimensionUniqueName="[Table1]" displayFolder="" count="0" memberValueDatatype="20" unbalanced="0"/>
    <cacheHierarchy uniqueName="[Table1].[Cumulative Quantity]" caption="Cumulative Quantity" attribute="1" defaultMemberUniqueName="[Table1].[Cumulative Quantity].[All]" allUniqueName="[Table1].[Cumulative 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Cumulative Revenue]" caption="Cumulative Revenue" attribute="1" defaultMemberUniqueName="[Table1].[Cumulative Revenue].[All]" allUniqueName="[Table1].[Cumulative Revenue].[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Profit per unit]" caption="Profit per unit" attribute="1" defaultMemberUniqueName="[Table1].[Profit per unit].[All]" allUniqueName="[Table1].[Profit per uni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mulative Profit]" caption="Cumulative Profit" attribute="1" defaultMemberUniqueName="[Table1].[Cumulative Profit].[All]" allUniqueName="[Table1].[Cumulative Profit].[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3"/>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Table1" count="0" hidden="1">
      <extLst>
        <ext xmlns:x15="http://schemas.microsoft.com/office/spreadsheetml/2010/11/main" uri="{B97F6D7D-B522-45F9-BDA1-12C45D357490}">
          <x15:cacheHierarchy aggregatedColumn="9"/>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2"/>
        </ext>
      </extLst>
    </cacheHierarchy>
    <cacheHierarchy uniqueName="[Measures].[Sum of Profit Margin %]" caption="Sum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Margin %]" caption="Average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BDULLAH JABER" refreshedDate="45928.547605902779" backgroundQuery="1" createdVersion="6" refreshedVersion="6" minRefreshableVersion="3" recordCount="0" supportSubquery="1" supportAdvancedDrill="1">
  <cacheSource type="external" connectionId="1"/>
  <cacheFields count="4">
    <cacheField name="[Measures].[Sum of Quantity]" caption="Sum of Quantity" numFmtId="0" hierarchy="25" level="32767"/>
    <cacheField name="[Table1].[Prouduct].[Prouduct]" caption="Prouduct" numFmtId="0" hierarchy="5" level="1">
      <sharedItems count="6">
        <s v="A"/>
        <s v="B"/>
        <s v="C"/>
        <s v="D"/>
        <s v="E"/>
        <s v="F"/>
      </sharedItems>
    </cacheField>
    <cacheField name="[Table1].[City].[City]" caption="City" numFmtId="0" hierarchy="4" level="1">
      <sharedItems count="5">
        <s v="Amman"/>
        <s v="Aqaba"/>
        <s v="Irbid"/>
        <s v="Salt"/>
        <s v="Zarqa"/>
      </sharedItems>
    </cacheField>
    <cacheField name="[Table1].[Date (Month)].[Date (Month)]" caption="Date (Month)" numFmtId="0" hierarchy="19" level="1">
      <sharedItems containsSemiMixedTypes="0" containsNonDate="0" containsString="0"/>
    </cacheField>
  </cacheFields>
  <cacheHierarchies count="31">
    <cacheHierarchy uniqueName="[Table1].[Date]" caption="Date" attribute="1" time="1" defaultMemberUniqueName="[Table1].[Date].[All]" allUniqueName="[Table1].[Date].[All]" dimensionUniqueName="[Table1]" displayFolder="" count="2" memberValueDatatype="7" unbalanced="0"/>
    <cacheHierarchy uniqueName="[Table1].[Year]" caption="Year" attribute="1" defaultMemberUniqueName="[Table1].[Year].[All]" allUniqueName="[Table1].[Year].[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Prouduct]" caption="Prouduct" attribute="1" defaultMemberUniqueName="[Table1].[Prouduct].[All]" allUniqueName="[Table1].[Prouduct].[All]" dimensionUniqueName="[Table1]" displayFolder="" count="2" memberValueDatatype="130" unbalanced="0">
      <fieldsUsage count="2">
        <fieldUsage x="-1"/>
        <fieldUsage x="1"/>
      </fieldsUsage>
    </cacheHierarchy>
    <cacheHierarchy uniqueName="[Table1].[Quantity]" caption="Quantity" attribute="1" defaultMemberUniqueName="[Table1].[Quantity].[All]" allUniqueName="[Table1].[Quantity].[All]" dimensionUniqueName="[Table1]" displayFolder="" count="0" memberValueDatatype="20" unbalanced="0"/>
    <cacheHierarchy uniqueName="[Table1].[Cumulative Quantity]" caption="Cumulative Quantity" attribute="1" defaultMemberUniqueName="[Table1].[Cumulative Quantity].[All]" allUniqueName="[Table1].[Cumulative 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Cumulative Revenue]" caption="Cumulative Revenue" attribute="1" defaultMemberUniqueName="[Table1].[Cumulative Revenue].[All]" allUniqueName="[Table1].[Cumulative Revenue].[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Profit per unit]" caption="Profit per unit" attribute="1" defaultMemberUniqueName="[Table1].[Profit per unit].[All]" allUniqueName="[Table1].[Profit per uni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mulative Profit]" caption="Cumulative Profit" attribute="1" defaultMemberUniqueName="[Table1].[Cumulative Profit].[All]" allUniqueName="[Table1].[Cumulative Profit].[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3"/>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Table1" count="0" hidden="1">
      <extLst>
        <ext xmlns:x15="http://schemas.microsoft.com/office/spreadsheetml/2010/11/main" uri="{B97F6D7D-B522-45F9-BDA1-12C45D357490}">
          <x15:cacheHierarchy aggregatedColumn="9"/>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2"/>
        </ext>
      </extLst>
    </cacheHierarchy>
    <cacheHierarchy uniqueName="[Measures].[Sum of Profit Margin %]" caption="Sum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Margin %]" caption="Average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BDULLAH JABER" refreshedDate="45928.547606597225" backgroundQuery="1" createdVersion="6" refreshedVersion="6" minRefreshableVersion="3" recordCount="0" supportSubquery="1" supportAdvancedDrill="1">
  <cacheSource type="external" connectionId="1"/>
  <cacheFields count="4">
    <cacheField name="[Measures].[Sum of Total Cost]" caption="Sum of Total Cost" numFmtId="0" hierarchy="27" level="32767"/>
    <cacheField name="[Table1].[Prouduct].[Prouduct]" caption="Prouduct" numFmtId="0" hierarchy="5" level="1">
      <sharedItems count="6">
        <s v="A"/>
        <s v="B"/>
        <s v="C"/>
        <s v="D"/>
        <s v="E"/>
        <s v="F"/>
      </sharedItems>
    </cacheField>
    <cacheField name="[Table1].[City].[City]" caption="City" numFmtId="0" hierarchy="4" level="1">
      <sharedItems count="5">
        <s v="Amman"/>
        <s v="Aqaba"/>
        <s v="Irbid"/>
        <s v="Salt"/>
        <s v="Zarqa"/>
      </sharedItems>
    </cacheField>
    <cacheField name="[Table1].[Date (Month)].[Date (Month)]" caption="Date (Month)" numFmtId="0" hierarchy="19" level="1">
      <sharedItems containsSemiMixedTypes="0" containsNonDate="0" containsString="0"/>
    </cacheField>
  </cacheFields>
  <cacheHierarchies count="31">
    <cacheHierarchy uniqueName="[Table1].[Date]" caption="Date" attribute="1" time="1" defaultMemberUniqueName="[Table1].[Date].[All]" allUniqueName="[Table1].[Date].[All]" dimensionUniqueName="[Table1]" displayFolder="" count="2" memberValueDatatype="7" unbalanced="0"/>
    <cacheHierarchy uniqueName="[Table1].[Year]" caption="Year" attribute="1" defaultMemberUniqueName="[Table1].[Year].[All]" allUniqueName="[Table1].[Year].[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Prouduct]" caption="Prouduct" attribute="1" defaultMemberUniqueName="[Table1].[Prouduct].[All]" allUniqueName="[Table1].[Prouduct].[All]" dimensionUniqueName="[Table1]" displayFolder="" count="2" memberValueDatatype="130" unbalanced="0">
      <fieldsUsage count="2">
        <fieldUsage x="-1"/>
        <fieldUsage x="1"/>
      </fieldsUsage>
    </cacheHierarchy>
    <cacheHierarchy uniqueName="[Table1].[Quantity]" caption="Quantity" attribute="1" defaultMemberUniqueName="[Table1].[Quantity].[All]" allUniqueName="[Table1].[Quantity].[All]" dimensionUniqueName="[Table1]" displayFolder="" count="0" memberValueDatatype="20" unbalanced="0"/>
    <cacheHierarchy uniqueName="[Table1].[Cumulative Quantity]" caption="Cumulative Quantity" attribute="1" defaultMemberUniqueName="[Table1].[Cumulative Quantity].[All]" allUniqueName="[Table1].[Cumulative 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Cumulative Revenue]" caption="Cumulative Revenue" attribute="1" defaultMemberUniqueName="[Table1].[Cumulative Revenue].[All]" allUniqueName="[Table1].[Cumulative Revenue].[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Profit per unit]" caption="Profit per unit" attribute="1" defaultMemberUniqueName="[Table1].[Profit per unit].[All]" allUniqueName="[Table1].[Profit per uni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mulative Profit]" caption="Cumulative Profit" attribute="1" defaultMemberUniqueName="[Table1].[Cumulative Profit].[All]" allUniqueName="[Table1].[Cumulative Profit].[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3"/>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Table1" count="0" hidden="1">
      <extLst>
        <ext xmlns:x15="http://schemas.microsoft.com/office/spreadsheetml/2010/11/main" uri="{B97F6D7D-B522-45F9-BDA1-12C45D357490}">
          <x15:cacheHierarchy aggregatedColumn="9"/>
        </ext>
      </extLst>
    </cacheHierarchy>
    <cacheHierarchy uniqueName="[Measures].[Sum of Total Cost]" caption="Sum of Total Cost"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Profit Margin %]" caption="Sum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Margin %]" caption="Average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BDULLAH JABER" refreshedDate="45928.547607175926" backgroundQuery="1" createdVersion="6" refreshedVersion="6" minRefreshableVersion="3" recordCount="0" supportSubquery="1" supportAdvancedDrill="1">
  <cacheSource type="external" connectionId="1"/>
  <cacheFields count="6">
    <cacheField name="[Table1].[Day].[Day]" caption="Day" numFmtId="0" hierarchy="3" level="1">
      <sharedItems count="7">
        <s v="Friday"/>
        <s v="Monday"/>
        <s v="Saturday"/>
        <s v="Sunday"/>
        <s v="Thursday"/>
        <s v="Tuesday"/>
        <s v="Wednesday"/>
      </sharedItems>
    </cacheField>
    <cacheField name="[Measures].[Sum of Quantity]" caption="Sum of Quantity" numFmtId="0" hierarchy="25" level="32767"/>
    <cacheField name="[Measures].[Sum of Total Cost]" caption="Sum of Total Cost" numFmtId="0" hierarchy="27" level="32767"/>
    <cacheField name="[Measures].[Sum of Revenue]" caption="Sum of Revenue" numFmtId="0" hierarchy="24" level="32767"/>
    <cacheField name="[Measures].[Sum of Profit]" caption="Sum of Profit" numFmtId="0" hierarchy="23" level="32767"/>
    <cacheField name="[Table1].[Date (Month)].[Date (Month)]" caption="Date (Month)" numFmtId="0" hierarchy="19" level="1">
      <sharedItems containsSemiMixedTypes="0" containsNonDate="0" containsString="0"/>
    </cacheField>
  </cacheFields>
  <cacheHierarchies count="31">
    <cacheHierarchy uniqueName="[Table1].[Date]" caption="Date" attribute="1" time="1" defaultMemberUniqueName="[Table1].[Date].[All]" allUniqueName="[Table1].[Date].[All]" dimensionUniqueName="[Table1]" displayFolder="" count="2" memberValueDatatype="7" unbalanced="0"/>
    <cacheHierarchy uniqueName="[Table1].[Year]" caption="Year" attribute="1" defaultMemberUniqueName="[Table1].[Year].[All]" allUniqueName="[Table1].[Year].[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2" memberValueDatatype="130" unbalanced="0"/>
    <cacheHierarchy uniqueName="[Table1].[Prouduct]" caption="Prouduct" attribute="1" defaultMemberUniqueName="[Table1].[Prouduct].[All]" allUniqueName="[Table1].[Prouduct].[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umulative Quantity]" caption="Cumulative Quantity" attribute="1" defaultMemberUniqueName="[Table1].[Cumulative Quantity].[All]" allUniqueName="[Table1].[Cumulative Quantity].[All]" dimensionUniqueName="[Table1]" displayFolder="" count="0" memberValueDatatype="20" unbalanced="0"/>
    <cacheHierarchy uniqueName="[Table1].[Price per unit]" caption="Price per unit" attribute="1" defaultMemberUniqueName="[Table1].[Price per unit].[All]" allUniqueName="[Table1].[Price per unit].[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Cumulative Revenue]" caption="Cumulative Revenue" attribute="1" defaultMemberUniqueName="[Table1].[Cumulative Revenue].[All]" allUniqueName="[Table1].[Cumulative Revenue].[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Profit per unit]" caption="Profit per unit" attribute="1" defaultMemberUniqueName="[Table1].[Profit per unit].[All]" allUniqueName="[Table1].[Profit per uni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umulative Profit]" caption="Cumulative Profit" attribute="1" defaultMemberUniqueName="[Table1].[Cumulative Profit].[All]" allUniqueName="[Table1].[Cumulative Profit].[All]" dimensionUniqueName="[Table1]" displayFolder="" count="0" memberValueDatatype="20" unbalanced="0"/>
    <cacheHierarchy uniqueName="[Table1].[Profit Margin %]" caption="Profit Margin %" attribute="1" defaultMemberUniqueName="[Table1].[Profit Margin %].[All]" allUniqueName="[Table1].[Profit Margin %].[All]" dimensionUniqueName="[Table1]" displayFolder="" count="0" memberValueDatatype="5"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5"/>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Revenue]" caption="Sum of Revenue" measure="1" displayFolder="" measureGroup="Table1"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Table1" count="0" hidden="1">
      <extLst>
        <ext xmlns:x15="http://schemas.microsoft.com/office/spreadsheetml/2010/11/main" uri="{B97F6D7D-B522-45F9-BDA1-12C45D357490}">
          <x15:cacheHierarchy aggregatedColumn="9"/>
        </ext>
      </extLst>
    </cacheHierarchy>
    <cacheHierarchy uniqueName="[Measures].[Sum of Total Cost]" caption="Sum of Total Cost"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Profit Margin %]" caption="Sum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Margin %]" caption="Average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BDULLAH JABER" refreshedDate="45928.547607754626" backgroundQuery="1" createdVersion="6" refreshedVersion="6" minRefreshableVersion="3" recordCount="0" supportSubquery="1" supportAdvancedDrill="1">
  <cacheSource type="external" connectionId="1"/>
  <cacheFields count="6">
    <cacheField name="[Table1].[Year].[Year]" caption="Year" numFmtId="0" hierarchy="1" level="1">
      <sharedItems count="4">
        <s v="2020"/>
        <s v="2021"/>
        <s v="2022"/>
        <s v="2023"/>
      </sharedItems>
    </cacheField>
    <cacheField name="[Measures].[Sum of Quantity]" caption="Sum of Quantity" numFmtId="0" hierarchy="25" level="32767"/>
    <cacheField name="[Measures].[Sum of Total Cost]" caption="Sum of Total Cost" numFmtId="0" hierarchy="27" level="32767"/>
    <cacheField name="[Measures].[Sum of Revenue]" caption="Sum of Revenue" numFmtId="0" hierarchy="24" level="32767"/>
    <cacheField name="[Measures].[Sum of Profit]" caption="Sum of Profit" numFmtId="0" hierarchy="23" level="32767"/>
    <cacheField name="[Table1].[Date (Month)].[Date (Month)]" caption="Date (Month)" numFmtId="0" hierarchy="19" level="1">
      <sharedItems containsSemiMixedTypes="0" containsNonDate="0" containsString="0"/>
    </cacheField>
  </cacheFields>
  <cacheHierarchies count="31">
    <cacheHierarchy uniqueName="[Table1].[Date]" caption="Date" attribute="1" time="1" defaultMemberUniqueName="[Table1].[Date].[All]" allUniqueName="[Table1].[Date].[All]" dimensionUniqueName="[Table1]" displayFolder="" count="2" memberValueDatatype="7" unbalanced="0"/>
    <cacheHierarchy uniqueName="[Table1].[Year]" caption="Year" attribute="1" defaultMemberUniqueName="[Table1].[Year].[All]" allUniqueName="[Table1].[Year].[All]" dimensionUniqueName="[Table1]" displayFolder="" count="2" memberValueDatatype="130" unbalanced="0">
      <fieldsUsage count="2">
        <fieldUsage x="-1"/>
        <fieldUsage x="0"/>
      </fieldsUsage>
    </cacheHierarchy>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rouduct]" caption="Prouduct" attribute="1" defaultMemberUniqueName="[Table1].[Prouduct].[All]" allUniqueName="[Table1].[Prouduct].[All]" dimensionUniqueName="[Table1]" displayFolder="" count="2" memberValueDatatype="130" unbalanced="0"/>
    <cacheHierarchy uniqueName="[Table1].[Quantity]" caption="Quantity" attribute="1" defaultMemberUniqueName="[Table1].[Quantity].[All]" allUniqueName="[Table1].[Quantity].[All]" dimensionUniqueName="[Table1]" displayFolder="" count="2" memberValueDatatype="20" unbalanced="0"/>
    <cacheHierarchy uniqueName="[Table1].[Cumulative Quantity]" caption="Cumulative Quantity" attribute="1" defaultMemberUniqueName="[Table1].[Cumulative Quantity].[All]" allUniqueName="[Table1].[Cumulative Quantity].[All]" dimensionUniqueName="[Table1]" displayFolder="" count="2" memberValueDatatype="20" unbalanced="0"/>
    <cacheHierarchy uniqueName="[Table1].[Price per unit]" caption="Price per unit" attribute="1" defaultMemberUniqueName="[Table1].[Price per unit].[All]" allUniqueName="[Table1].[Price per unit].[All]" dimensionUniqueName="[Table1]" displayFolder="" count="2" memberValueDatatype="20" unbalanced="0"/>
    <cacheHierarchy uniqueName="[Table1].[Cost per unit]" caption="Cost per unit" attribute="1" defaultMemberUniqueName="[Table1].[Cost per unit].[All]" allUniqueName="[Table1].[Cost per unit].[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20" unbalanced="0"/>
    <cacheHierarchy uniqueName="[Table1].[Cumulative Revenue]" caption="Cumulative Revenue" attribute="1" defaultMemberUniqueName="[Table1].[Cumulative Revenue].[All]" allUniqueName="[Table1].[Cumulative Revenue].[All]" dimensionUniqueName="[Table1]" displayFolder="" count="2" memberValueDatatype="20" unbalanced="0"/>
    <cacheHierarchy uniqueName="[Table1].[Total Cost]" caption="Total Cost" attribute="1" defaultMemberUniqueName="[Table1].[Total Cost].[All]" allUniqueName="[Table1].[Total Cost].[All]" dimensionUniqueName="[Table1]" displayFolder="" count="2" memberValueDatatype="20" unbalanced="0"/>
    <cacheHierarchy uniqueName="[Table1].[Profit per unit]" caption="Profit per unit" attribute="1" defaultMemberUniqueName="[Table1].[Profit per unit].[All]" allUniqueName="[Table1].[Profit per unit].[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Table1].[Cumulative Profit]" caption="Cumulative Profit" attribute="1" defaultMemberUniqueName="[Table1].[Cumulative Profit].[All]" allUniqueName="[Table1].[Cumulative Profit].[All]" dimensionUniqueName="[Table1]" displayFolder="" count="2" memberValueDatatype="20" unbalanced="0"/>
    <cacheHierarchy uniqueName="[Table1].[Profit Margin %]" caption="Profit Margin %" attribute="1" defaultMemberUniqueName="[Table1].[Profit Margin %].[All]" allUniqueName="[Table1].[Profit Margin %].[All]" dimensionUniqueName="[Table1]" displayFolder="" count="2" memberValueDatatype="5" unbalanced="0"/>
    <cacheHierarchy uniqueName="[Table1].[Date (Year)]" caption="Date (Year)" attribute="1" defaultMemberUniqueName="[Table1].[Date (Year)].[All]" allUniqueName="[Table1].[Date (Year)].[All]" dimensionUniqueName="[Table1]" displayFolder="" count="2" memberValueDatatype="130" unbalanced="0"/>
    <cacheHierarchy uniqueName="[Table1].[Date (Quarter)]" caption="Date (Quarter)" attribute="1" defaultMemberUniqueName="[Table1].[Date (Quarter)].[All]" allUniqueName="[Table1].[Date (Quarter)].[All]" dimensionUniqueName="[Table1]" displayFolder="" count="2"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5"/>
      </fieldsUsage>
    </cacheHierarchy>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Revenue]" caption="Sum of Revenue" measure="1" displayFolder="" measureGroup="Table1"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Table1" count="0" hidden="1">
      <extLst>
        <ext xmlns:x15="http://schemas.microsoft.com/office/spreadsheetml/2010/11/main" uri="{B97F6D7D-B522-45F9-BDA1-12C45D357490}">
          <x15:cacheHierarchy aggregatedColumn="9"/>
        </ext>
      </extLst>
    </cacheHierarchy>
    <cacheHierarchy uniqueName="[Measures].[Sum of Total Cost]" caption="Sum of Total Cost"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Profit Margin %]" caption="Sum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Margin %]" caption="Average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BDULLAH JABER" refreshedDate="45928.547608333334" backgroundQuery="1" createdVersion="6" refreshedVersion="6" minRefreshableVersion="3" recordCount="0" supportSubquery="1" supportAdvancedDrill="1">
  <cacheSource type="external" connectionId="1"/>
  <cacheFields count="7">
    <cacheField name="[Table1].[Prouduct].[Prouduct]" caption="Prouduct" numFmtId="0" hierarchy="5" level="1">
      <sharedItems count="6">
        <s v="A"/>
        <s v="B"/>
        <s v="C"/>
        <s v="D"/>
        <s v="E"/>
        <s v="F"/>
      </sharedItems>
    </cacheField>
    <cacheField name="[Measures].[Sum of Quantity]" caption="Sum of Quantity" numFmtId="0" hierarchy="25" level="32767"/>
    <cacheField name="[Measures].[Sum of Revenue]" caption="Sum of Revenue" numFmtId="0" hierarchy="24" level="32767"/>
    <cacheField name="[Measures].[Sum of Total Cost]" caption="Sum of Total Cost" numFmtId="0" hierarchy="27" level="32767"/>
    <cacheField name="[Measures].[Sum of Profit]" caption="Sum of Profit" numFmtId="0" hierarchy="23" level="32767"/>
    <cacheField name="[Measures].[Average of Profit Margin %]" caption="Average of Profit Margin %" numFmtId="0" hierarchy="29" level="32767"/>
    <cacheField name="[Table1].[Date (Month)].[Date (Month)]" caption="Date (Month)" numFmtId="0" hierarchy="19" level="1">
      <sharedItems containsSemiMixedTypes="0" containsNonDate="0" containsString="0"/>
    </cacheField>
  </cacheFields>
  <cacheHierarchies count="31">
    <cacheHierarchy uniqueName="[Table1].[Date]" caption="Date" attribute="1" time="1" defaultMemberUniqueName="[Table1].[Date].[All]" allUniqueName="[Table1].[Date].[All]" dimensionUniqueName="[Table1]" displayFolder="" count="2" memberValueDatatype="7" unbalanced="0"/>
    <cacheHierarchy uniqueName="[Table1].[Year]" caption="Year" attribute="1" defaultMemberUniqueName="[Table1].[Year].[All]" allUniqueName="[Table1].[Year].[All]" dimensionUniqueName="[Table1]" displayFolder="" count="2" memberValueDatatype="130"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rouduct]" caption="Prouduct" attribute="1" defaultMemberUniqueName="[Table1].[Prouduct].[All]" allUniqueName="[Table1].[Prouduct].[All]" dimensionUniqueName="[Table1]" displayFolder="" count="2" memberValueDatatype="130" unbalanced="0">
      <fieldsUsage count="2">
        <fieldUsage x="-1"/>
        <fieldUsage x="0"/>
      </fieldsUsage>
    </cacheHierarchy>
    <cacheHierarchy uniqueName="[Table1].[Quantity]" caption="Quantity" attribute="1" defaultMemberUniqueName="[Table1].[Quantity].[All]" allUniqueName="[Table1].[Quantity].[All]" dimensionUniqueName="[Table1]" displayFolder="" count="2" memberValueDatatype="20" unbalanced="0"/>
    <cacheHierarchy uniqueName="[Table1].[Cumulative Quantity]" caption="Cumulative Quantity" attribute="1" defaultMemberUniqueName="[Table1].[Cumulative Quantity].[All]" allUniqueName="[Table1].[Cumulative Quantity].[All]" dimensionUniqueName="[Table1]" displayFolder="" count="2" memberValueDatatype="20" unbalanced="0"/>
    <cacheHierarchy uniqueName="[Table1].[Price per unit]" caption="Price per unit" attribute="1" defaultMemberUniqueName="[Table1].[Price per unit].[All]" allUniqueName="[Table1].[Price per unit].[All]" dimensionUniqueName="[Table1]" displayFolder="" count="2" memberValueDatatype="20" unbalanced="0"/>
    <cacheHierarchy uniqueName="[Table1].[Cost per unit]" caption="Cost per unit" attribute="1" defaultMemberUniqueName="[Table1].[Cost per unit].[All]" allUniqueName="[Table1].[Cost per unit].[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20" unbalanced="0"/>
    <cacheHierarchy uniqueName="[Table1].[Cumulative Revenue]" caption="Cumulative Revenue" attribute="1" defaultMemberUniqueName="[Table1].[Cumulative Revenue].[All]" allUniqueName="[Table1].[Cumulative Revenue].[All]" dimensionUniqueName="[Table1]" displayFolder="" count="2" memberValueDatatype="20" unbalanced="0"/>
    <cacheHierarchy uniqueName="[Table1].[Total Cost]" caption="Total Cost" attribute="1" defaultMemberUniqueName="[Table1].[Total Cost].[All]" allUniqueName="[Table1].[Total Cost].[All]" dimensionUniqueName="[Table1]" displayFolder="" count="2" memberValueDatatype="20" unbalanced="0"/>
    <cacheHierarchy uniqueName="[Table1].[Profit per unit]" caption="Profit per unit" attribute="1" defaultMemberUniqueName="[Table1].[Profit per unit].[All]" allUniqueName="[Table1].[Profit per unit].[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Table1].[Cumulative Profit]" caption="Cumulative Profit" attribute="1" defaultMemberUniqueName="[Table1].[Cumulative Profit].[All]" allUniqueName="[Table1].[Cumulative Profit].[All]" dimensionUniqueName="[Table1]" displayFolder="" count="2" memberValueDatatype="20" unbalanced="0"/>
    <cacheHierarchy uniqueName="[Table1].[Profit Margin %]" caption="Profit Margin %" attribute="1" defaultMemberUniqueName="[Table1].[Profit Margin %].[All]" allUniqueName="[Table1].[Profit Margin %].[All]" dimensionUniqueName="[Table1]" displayFolder="" count="2" memberValueDatatype="5" unbalanced="0"/>
    <cacheHierarchy uniqueName="[Table1].[Date (Year)]" caption="Date (Year)" attribute="1" defaultMemberUniqueName="[Table1].[Date (Year)].[All]" allUniqueName="[Table1].[Date (Year)].[All]" dimensionUniqueName="[Table1]" displayFolder="" count="2" memberValueDatatype="130" unbalanced="0"/>
    <cacheHierarchy uniqueName="[Table1].[Date (Quarter)]" caption="Date (Quarter)" attribute="1" defaultMemberUniqueName="[Table1].[Date (Quarter)].[All]" allUniqueName="[Table1].[Date (Quarter)].[All]" dimensionUniqueName="[Table1]" displayFolder="" count="2"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6"/>
      </fieldsUsage>
    </cacheHierarchy>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Revenue]" caption="Sum of Revenue"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Table1" count="0" hidden="1">
      <extLst>
        <ext xmlns:x15="http://schemas.microsoft.com/office/spreadsheetml/2010/11/main" uri="{B97F6D7D-B522-45F9-BDA1-12C45D357490}">
          <x15:cacheHierarchy aggregatedColumn="9"/>
        </ext>
      </extLst>
    </cacheHierarchy>
    <cacheHierarchy uniqueName="[Measures].[Sum of Total Cost]" caption="Sum of Total Cost"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Profit Margin %]" caption="Sum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Margin %]" caption="Average of Profit Margin %" measure="1" displayFolder="" measureGroup="Table1" count="0" oneField="1" hidden="1">
      <fieldsUsage count="1">
        <fieldUsage x="5"/>
      </fieldsUsage>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BDULLAH JABER" refreshedDate="45928.547608796296" backgroundQuery="1" createdVersion="6" refreshedVersion="6" minRefreshableVersion="3" recordCount="0" supportSubquery="1" supportAdvancedDrill="1">
  <cacheSource type="external" connectionId="1"/>
  <cacheFields count="3">
    <cacheField name="[Table1].[Prouduct].[Prouduct]" caption="Prouduct" numFmtId="0" hierarchy="5" level="1">
      <sharedItems count="6">
        <s v="A"/>
        <s v="B"/>
        <s v="C"/>
        <s v="D"/>
        <s v="E"/>
        <s v="F"/>
      </sharedItems>
    </cacheField>
    <cacheField name="[Measures].[Average of Profit Margin %]" caption="Average of Profit Margin %" numFmtId="0" hierarchy="29" level="32767"/>
    <cacheField name="[Table1].[Date (Month)].[Date (Month)]" caption="Date (Month)" numFmtId="0" hierarchy="19" level="1">
      <sharedItems containsSemiMixedTypes="0" containsNonDate="0" containsString="0"/>
    </cacheField>
  </cacheFields>
  <cacheHierarchies count="31">
    <cacheHierarchy uniqueName="[Table1].[Date]" caption="Date" attribute="1" time="1" defaultMemberUniqueName="[Table1].[Date].[All]" allUniqueName="[Table1].[Date].[All]" dimensionUniqueName="[Table1]" displayFolder="" count="2" memberValueDatatype="7" unbalanced="0"/>
    <cacheHierarchy uniqueName="[Table1].[Year]" caption="Year" attribute="1" defaultMemberUniqueName="[Table1].[Year].[All]" allUniqueName="[Table1].[Year].[All]" dimensionUniqueName="[Table1]" displayFolder="" count="2" memberValueDatatype="130"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rouduct]" caption="Prouduct" attribute="1" defaultMemberUniqueName="[Table1].[Prouduct].[All]" allUniqueName="[Table1].[Prouduct].[All]" dimensionUniqueName="[Table1]" displayFolder="" count="2" memberValueDatatype="130" unbalanced="0">
      <fieldsUsage count="2">
        <fieldUsage x="-1"/>
        <fieldUsage x="0"/>
      </fieldsUsage>
    </cacheHierarchy>
    <cacheHierarchy uniqueName="[Table1].[Quantity]" caption="Quantity" attribute="1" defaultMemberUniqueName="[Table1].[Quantity].[All]" allUniqueName="[Table1].[Quantity].[All]" dimensionUniqueName="[Table1]" displayFolder="" count="2" memberValueDatatype="20" unbalanced="0"/>
    <cacheHierarchy uniqueName="[Table1].[Cumulative Quantity]" caption="Cumulative Quantity" attribute="1" defaultMemberUniqueName="[Table1].[Cumulative Quantity].[All]" allUniqueName="[Table1].[Cumulative Quantity].[All]" dimensionUniqueName="[Table1]" displayFolder="" count="2" memberValueDatatype="20" unbalanced="0"/>
    <cacheHierarchy uniqueName="[Table1].[Price per unit]" caption="Price per unit" attribute="1" defaultMemberUniqueName="[Table1].[Price per unit].[All]" allUniqueName="[Table1].[Price per unit].[All]" dimensionUniqueName="[Table1]" displayFolder="" count="2" memberValueDatatype="20" unbalanced="0"/>
    <cacheHierarchy uniqueName="[Table1].[Cost per unit]" caption="Cost per unit" attribute="1" defaultMemberUniqueName="[Table1].[Cost per unit].[All]" allUniqueName="[Table1].[Cost per unit].[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20" unbalanced="0"/>
    <cacheHierarchy uniqueName="[Table1].[Cumulative Revenue]" caption="Cumulative Revenue" attribute="1" defaultMemberUniqueName="[Table1].[Cumulative Revenue].[All]" allUniqueName="[Table1].[Cumulative Revenue].[All]" dimensionUniqueName="[Table1]" displayFolder="" count="2" memberValueDatatype="20" unbalanced="0"/>
    <cacheHierarchy uniqueName="[Table1].[Total Cost]" caption="Total Cost" attribute="1" defaultMemberUniqueName="[Table1].[Total Cost].[All]" allUniqueName="[Table1].[Total Cost].[All]" dimensionUniqueName="[Table1]" displayFolder="" count="2" memberValueDatatype="20" unbalanced="0"/>
    <cacheHierarchy uniqueName="[Table1].[Profit per unit]" caption="Profit per unit" attribute="1" defaultMemberUniqueName="[Table1].[Profit per unit].[All]" allUniqueName="[Table1].[Profit per unit].[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Table1].[Cumulative Profit]" caption="Cumulative Profit" attribute="1" defaultMemberUniqueName="[Table1].[Cumulative Profit].[All]" allUniqueName="[Table1].[Cumulative Profit].[All]" dimensionUniqueName="[Table1]" displayFolder="" count="2" memberValueDatatype="20" unbalanced="0"/>
    <cacheHierarchy uniqueName="[Table1].[Profit Margin %]" caption="Profit Margin %" attribute="1" defaultMemberUniqueName="[Table1].[Profit Margin %].[All]" allUniqueName="[Table1].[Profit Margin %].[All]" dimensionUniqueName="[Table1]" displayFolder="" count="2" memberValueDatatype="5" unbalanced="0"/>
    <cacheHierarchy uniqueName="[Table1].[Date (Year)]" caption="Date (Year)" attribute="1" defaultMemberUniqueName="[Table1].[Date (Year)].[All]" allUniqueName="[Table1].[Date (Year)].[All]" dimensionUniqueName="[Table1]" displayFolder="" count="2" memberValueDatatype="130" unbalanced="0"/>
    <cacheHierarchy uniqueName="[Table1].[Date (Quarter)]" caption="Date (Quarter)" attribute="1" defaultMemberUniqueName="[Table1].[Date (Quarter)].[All]" allUniqueName="[Table1].[Date (Quarter)].[All]" dimensionUniqueName="[Table1]" displayFolder="" count="2"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2"/>
      </fieldsUsage>
    </cacheHierarchy>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Table1"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Table1" count="0" hidden="1">
      <extLst>
        <ext xmlns:x15="http://schemas.microsoft.com/office/spreadsheetml/2010/11/main" uri="{B97F6D7D-B522-45F9-BDA1-12C45D357490}">
          <x15:cacheHierarchy aggregatedColumn="9"/>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2"/>
        </ext>
      </extLst>
    </cacheHierarchy>
    <cacheHierarchy uniqueName="[Measures].[Sum of Profit Margin %]" caption="Sum of Profit Margin %" measure="1" displayFolder="" measureGroup="Table1" count="0" hidden="1">
      <extLst>
        <ext xmlns:x15="http://schemas.microsoft.com/office/spreadsheetml/2010/11/main" uri="{B97F6D7D-B522-45F9-BDA1-12C45D357490}">
          <x15:cacheHierarchy aggregatedColumn="16"/>
        </ext>
      </extLst>
    </cacheHierarchy>
    <cacheHierarchy uniqueName="[Measures].[Average of Profit Margin %]" caption="Average of Profit Margin %"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8" rowHeaderCaption="City" colHeaderCaption="Product">
  <location ref="T33:AA40" firstHeaderRow="1" firstDataRow="2" firstDataCol="1"/>
  <pivotFields count="4">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4"/>
    </i>
    <i>
      <x v="2"/>
    </i>
    <i>
      <x v="3"/>
    </i>
    <i t="grand">
      <x/>
    </i>
  </rowItems>
  <colFields count="1">
    <field x="1"/>
  </colFields>
  <colItems count="7">
    <i>
      <x/>
    </i>
    <i>
      <x v="1"/>
    </i>
    <i>
      <x v="2"/>
    </i>
    <i>
      <x v="3"/>
    </i>
    <i>
      <x v="4"/>
    </i>
    <i>
      <x v="5"/>
    </i>
    <i t="grand">
      <x/>
    </i>
  </colItems>
  <dataFields count="1">
    <dataField name="Profit" fld="2" baseField="0" baseItem="0"/>
  </dataFields>
  <formats count="8">
    <format dxfId="48">
      <pivotArea type="origin" dataOnly="0" labelOnly="1" outline="0" fieldPosition="0"/>
    </format>
    <format dxfId="47">
      <pivotArea field="1" type="button" dataOnly="0" labelOnly="1" outline="0" axis="axisCol" fieldPosition="0"/>
    </format>
    <format dxfId="46">
      <pivotArea outline="0" collapsedLevelsAreSubtotals="1" fieldPosition="0"/>
    </format>
    <format dxfId="45">
      <pivotArea field="0" type="button" dataOnly="0" labelOnly="1" outline="0" axis="axisRow" fieldPosition="0"/>
    </format>
    <format dxfId="44">
      <pivotArea dataOnly="0" labelOnly="1" fieldPosition="0">
        <references count="1">
          <reference field="0" count="0"/>
        </references>
      </pivotArea>
    </format>
    <format dxfId="43">
      <pivotArea dataOnly="0" labelOnly="1" grandRow="1" outline="0" fieldPosition="0"/>
    </format>
    <format dxfId="42">
      <pivotArea dataOnly="0" labelOnly="1" fieldPosition="0">
        <references count="1">
          <reference field="1" count="0"/>
        </references>
      </pivotArea>
    </format>
    <format dxfId="41">
      <pivotArea dataOnly="0" labelOnly="1" grandCol="1" outline="0" fieldPosition="0"/>
    </format>
  </formats>
  <chartFormats count="6">
    <chartFormat chart="7" format="24" series="1">
      <pivotArea type="data" outline="0" fieldPosition="0">
        <references count="2">
          <reference field="4294967294" count="1" selected="0">
            <x v="0"/>
          </reference>
          <reference field="1" count="1" selected="0">
            <x v="0"/>
          </reference>
        </references>
      </pivotArea>
    </chartFormat>
    <chartFormat chart="7" format="25" series="1">
      <pivotArea type="data" outline="0" fieldPosition="0">
        <references count="2">
          <reference field="4294967294" count="1" selected="0">
            <x v="0"/>
          </reference>
          <reference field="1" count="1" selected="0">
            <x v="1"/>
          </reference>
        </references>
      </pivotArea>
    </chartFormat>
    <chartFormat chart="7" format="26" series="1">
      <pivotArea type="data" outline="0" fieldPosition="0">
        <references count="2">
          <reference field="4294967294" count="1" selected="0">
            <x v="0"/>
          </reference>
          <reference field="1" count="1" selected="0">
            <x v="2"/>
          </reference>
        </references>
      </pivotArea>
    </chartFormat>
    <chartFormat chart="7" format="27" series="1">
      <pivotArea type="data" outline="0" fieldPosition="0">
        <references count="2">
          <reference field="4294967294" count="1" selected="0">
            <x v="0"/>
          </reference>
          <reference field="1" count="1" selected="0">
            <x v="3"/>
          </reference>
        </references>
      </pivotArea>
    </chartFormat>
    <chartFormat chart="7" format="28" series="1">
      <pivotArea type="data" outline="0" fieldPosition="0">
        <references count="2">
          <reference field="4294967294" count="1" selected="0">
            <x v="0"/>
          </reference>
          <reference field="1" count="1" selected="0">
            <x v="4"/>
          </reference>
        </references>
      </pivotArea>
    </chartFormat>
    <chartFormat chart="7" format="29" series="1">
      <pivotArea type="data" outline="0" fieldPosition="0">
        <references count="2">
          <reference field="4294967294" count="1" selected="0">
            <x v="0"/>
          </reference>
          <reference field="1" count="1" selected="0">
            <x v="5"/>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Profi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 work.xlsx!Table1">
        <x15:activeTabTopLevelEntity name="[Table1]"/>
      </x15:pivotTableUISettings>
    </ext>
  </extLst>
</pivotTableDefinition>
</file>

<file path=xl/pivotTables/pivotTable10.xml><?xml version="1.0" encoding="utf-8"?>
<pivotTableDefinition xmlns="http://schemas.openxmlformats.org/spreadsheetml/2006/main" name="PivotTable15" cacheId="10"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8" rowHeaderCaption="City" colHeaderCaption="Product">
  <location ref="B20:C26" firstHeaderRow="1" firstDataRow="1" firstDataCol="1"/>
  <pivotFields count="3">
    <pivotField dataField="1" showAll="0"/>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6">
    <i>
      <x/>
    </i>
    <i>
      <x v="1"/>
    </i>
    <i>
      <x v="4"/>
    </i>
    <i>
      <x v="2"/>
    </i>
    <i>
      <x v="3"/>
    </i>
    <i t="grand">
      <x/>
    </i>
  </rowItems>
  <colItems count="1">
    <i/>
  </colItems>
  <dataFields count="1">
    <dataField name="Quantity" fld="0" baseField="0" baseItem="0"/>
  </dataFields>
  <formats count="6">
    <format dxfId="9">
      <pivotArea type="origin" dataOnly="0" labelOnly="1" outline="0" fieldPosition="0"/>
    </format>
    <format dxfId="8">
      <pivotArea outline="0" collapsedLevelsAreSubtotals="1" fieldPosition="0"/>
    </format>
    <format dxfId="7">
      <pivotArea field="1" type="button" dataOnly="0" labelOnly="1" outline="0" axis="axisRow" fieldPosition="0"/>
    </format>
    <format dxfId="6">
      <pivotArea dataOnly="0" labelOnly="1" fieldPosition="0">
        <references count="1">
          <reference field="1" count="0"/>
        </references>
      </pivotArea>
    </format>
    <format dxfId="5">
      <pivotArea dataOnly="0" labelOnly="1" grandRow="1" outline="0" fieldPosition="0"/>
    </format>
    <format dxfId="4">
      <pivotArea dataOnly="0" labelOnly="1" grandCol="1" outline="0" fieldPosition="0"/>
    </format>
  </formats>
  <chartFormats count="7">
    <chartFormat chart="14" format="1" series="1">
      <pivotArea type="data" outline="0" fieldPosition="0">
        <references count="1">
          <reference field="4294967294" count="1" selected="0">
            <x v="0"/>
          </reference>
        </references>
      </pivotArea>
    </chartFormat>
    <chartFormat chart="17" format="14" series="1">
      <pivotArea type="data" outline="0" fieldPosition="0">
        <references count="1">
          <reference field="4294967294" count="1" selected="0">
            <x v="0"/>
          </reference>
        </references>
      </pivotArea>
    </chartFormat>
    <chartFormat chart="17" format="15">
      <pivotArea type="data" outline="0" fieldPosition="0">
        <references count="2">
          <reference field="4294967294" count="1" selected="0">
            <x v="0"/>
          </reference>
          <reference field="1" count="1" selected="0">
            <x v="0"/>
          </reference>
        </references>
      </pivotArea>
    </chartFormat>
    <chartFormat chart="17" format="16">
      <pivotArea type="data" outline="0" fieldPosition="0">
        <references count="2">
          <reference field="4294967294" count="1" selected="0">
            <x v="0"/>
          </reference>
          <reference field="1" count="1" selected="0">
            <x v="1"/>
          </reference>
        </references>
      </pivotArea>
    </chartFormat>
    <chartFormat chart="17" format="17">
      <pivotArea type="data" outline="0" fieldPosition="0">
        <references count="2">
          <reference field="4294967294" count="1" selected="0">
            <x v="0"/>
          </reference>
          <reference field="1" count="1" selected="0">
            <x v="4"/>
          </reference>
        </references>
      </pivotArea>
    </chartFormat>
    <chartFormat chart="17" format="18">
      <pivotArea type="data" outline="0" fieldPosition="0">
        <references count="2">
          <reference field="4294967294" count="1" selected="0">
            <x v="0"/>
          </reference>
          <reference field="1" count="1" selected="0">
            <x v="2"/>
          </reference>
        </references>
      </pivotArea>
    </chartFormat>
    <chartFormat chart="17" format="19">
      <pivotArea type="data" outline="0" fieldPosition="0">
        <references count="2">
          <reference field="4294967294" count="1" selected="0">
            <x v="0"/>
          </reference>
          <reference field="1" count="1" selected="0">
            <x v="3"/>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Quantit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 work.xlsx!Table1">
        <x15:activeTabTopLevelEntity name="[Table1]"/>
      </x15:pivotTableUISettings>
    </ext>
  </extLst>
</pivotTableDefinition>
</file>

<file path=xl/pivotTables/pivotTable11.xml><?xml version="1.0" encoding="utf-8"?>
<pivotTableDefinition xmlns="http://schemas.openxmlformats.org/spreadsheetml/2006/main" name="PivotTable14" cacheId="9"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21" rowHeaderCaption="City" colHeaderCaption="Product">
  <location ref="B12:C18" firstHeaderRow="1" firstDataRow="1" firstDataCol="1"/>
  <pivotFields count="3">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i>
    <i>
      <x v="1"/>
    </i>
    <i>
      <x v="4"/>
    </i>
    <i>
      <x v="2"/>
    </i>
    <i>
      <x v="3"/>
    </i>
    <i t="grand">
      <x/>
    </i>
  </rowItems>
  <colItems count="1">
    <i/>
  </colItems>
  <dataFields count="1">
    <dataField name="Profit" fld="1" baseField="0" baseItem="0"/>
  </dataFields>
  <formats count="6">
    <format dxfId="15">
      <pivotArea type="origin" dataOnly="0" labelOnly="1"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grandCol="1" outline="0" fieldPosition="0"/>
    </format>
  </formats>
  <chartFormats count="7">
    <chartFormat chart="14" format="1"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0" count="1" selected="0">
            <x v="0"/>
          </reference>
        </references>
      </pivotArea>
    </chartFormat>
    <chartFormat chart="17" format="10">
      <pivotArea type="data" outline="0" fieldPosition="0">
        <references count="2">
          <reference field="4294967294" count="1" selected="0">
            <x v="0"/>
          </reference>
          <reference field="0" count="1" selected="0">
            <x v="1"/>
          </reference>
        </references>
      </pivotArea>
    </chartFormat>
    <chartFormat chart="17" format="11">
      <pivotArea type="data" outline="0" fieldPosition="0">
        <references count="2">
          <reference field="4294967294" count="1" selected="0">
            <x v="0"/>
          </reference>
          <reference field="0" count="1" selected="0">
            <x v="4"/>
          </reference>
        </references>
      </pivotArea>
    </chartFormat>
    <chartFormat chart="17" format="12">
      <pivotArea type="data" outline="0" fieldPosition="0">
        <references count="2">
          <reference field="4294967294" count="1" selected="0">
            <x v="0"/>
          </reference>
          <reference field="0" count="1" selected="0">
            <x v="2"/>
          </reference>
        </references>
      </pivotArea>
    </chartFormat>
    <chartFormat chart="17" format="13">
      <pivotArea type="data" outline="0" fieldPosition="0">
        <references count="2">
          <reference field="4294967294" count="1" selected="0">
            <x v="0"/>
          </reference>
          <reference field="0" count="1" selected="0">
            <x v="3"/>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Profi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 work.xlsx!Table1">
        <x15:activeTabTopLevelEntity name="[Table1]"/>
      </x15:pivotTableUISettings>
    </ext>
  </extLst>
</pivotTableDefinition>
</file>

<file path=xl/pivotTables/pivotTable12.xml><?xml version="1.0" encoding="utf-8"?>
<pivotTableDefinition xmlns="http://schemas.openxmlformats.org/spreadsheetml/2006/main" name="PivotTable9" cacheId="8"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36" rowHeaderCaption="Product">
  <location ref="B3:C10"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7">
    <i>
      <x/>
    </i>
    <i>
      <x v="1"/>
    </i>
    <i>
      <x v="2"/>
    </i>
    <i>
      <x v="3"/>
    </i>
    <i>
      <x v="4"/>
    </i>
    <i>
      <x v="5"/>
    </i>
    <i t="grand">
      <x/>
    </i>
  </rowItems>
  <colItems count="1">
    <i/>
  </colItems>
  <dataFields count="1">
    <dataField name="Average of Profit Margin %" fld="1" subtotal="average" baseField="0" baseItem="0" numFmtId="10"/>
  </dataFields>
  <formats count="6">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0"/>
        </references>
      </pivotArea>
    </format>
    <format dxfId="17">
      <pivotArea dataOnly="0" labelOnly="1" grandRow="1" outline="0" fieldPosition="0"/>
    </format>
    <format dxfId="16">
      <pivotArea outline="0" fieldPosition="0">
        <references count="1">
          <reference field="4294967294" count="1">
            <x v="0"/>
          </reference>
        </references>
      </pivotArea>
    </format>
  </formats>
  <chartFormats count="4">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Profit"/>
    <pivotHierarchy dragToData="1" caption="Revenue"/>
    <pivotHierarchy dragToData="1" caption="Quantity"/>
    <pivotHierarchy dragToData="1"/>
    <pivotHierarchy dragToData="1" caption="Total Cost"/>
    <pivotHierarchy dragToData="1"/>
    <pivotHierarchy dragToData="1" caption="Average of Profit Margin %"/>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 work.xlsx!Table1">
        <x15:activeTabTopLevelEntity name="[Table1]"/>
      </x15:pivotTableUISettings>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2" rowHeaderCaption="City" colHeaderCaption="Product">
  <location ref="T23:AA30" firstHeaderRow="1" firstDataRow="2" firstDataCol="1"/>
  <pivotFields count="4">
    <pivotField axis="axisCol" allDrilled="1" showAll="0" dataSourceSort="1" defaultAttributeDrillState="1">
      <items count="7">
        <item x="0"/>
        <item x="1"/>
        <item x="2"/>
        <item x="3"/>
        <item x="4"/>
        <item x="5"/>
        <item t="default"/>
      </items>
    </pivotField>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6">
    <i>
      <x/>
    </i>
    <i>
      <x v="1"/>
    </i>
    <i>
      <x v="4"/>
    </i>
    <i>
      <x v="2"/>
    </i>
    <i>
      <x v="3"/>
    </i>
    <i t="grand">
      <x/>
    </i>
  </rowItems>
  <colFields count="1">
    <field x="0"/>
  </colFields>
  <colItems count="7">
    <i>
      <x/>
    </i>
    <i>
      <x v="1"/>
    </i>
    <i>
      <x v="2"/>
    </i>
    <i>
      <x v="3"/>
    </i>
    <i>
      <x v="4"/>
    </i>
    <i>
      <x v="5"/>
    </i>
    <i t="grand">
      <x/>
    </i>
  </colItems>
  <dataFields count="1">
    <dataField name="Revenue" fld="2" baseField="0" baseItem="0"/>
  </dataFields>
  <formats count="8">
    <format dxfId="56">
      <pivotArea type="origin" dataOnly="0" labelOnly="1" outline="0" fieldPosition="0"/>
    </format>
    <format dxfId="55">
      <pivotArea field="0" type="button" dataOnly="0" labelOnly="1" outline="0" axis="axisCol" fieldPosition="0"/>
    </format>
    <format dxfId="54">
      <pivotArea outline="0" collapsedLevelsAreSubtotals="1" fieldPosition="0"/>
    </format>
    <format dxfId="53">
      <pivotArea field="1" type="button" dataOnly="0" labelOnly="1" outline="0" axis="axisRow" fieldPosition="0"/>
    </format>
    <format dxfId="52">
      <pivotArea dataOnly="0" labelOnly="1" fieldPosition="0">
        <references count="1">
          <reference field="1" count="0"/>
        </references>
      </pivotArea>
    </format>
    <format dxfId="51">
      <pivotArea dataOnly="0" labelOnly="1" grandRow="1" outline="0" fieldPosition="0"/>
    </format>
    <format dxfId="50">
      <pivotArea dataOnly="0" labelOnly="1" fieldPosition="0">
        <references count="1">
          <reference field="0" count="0"/>
        </references>
      </pivotArea>
    </format>
    <format dxfId="49">
      <pivotArea dataOnly="0" labelOnly="1" grandCol="1" outline="0" fieldPosition="0"/>
    </format>
  </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 work.xlsx!Table1">
        <x15:activeTabTopLevelEntity name="[Table1]"/>
      </x15:pivotTableUISettings>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1" rowHeaderCaption="City" colHeaderCaption="Product">
  <location ref="T3:AA10" firstHeaderRow="1" firstDataRow="2" firstDataCol="1"/>
  <pivotFields count="4">
    <pivotField dataField="1" showAll="0"/>
    <pivotField axis="axisCol" allDrilled="1" showAll="0" dataSourceSort="1" defaultAttributeDrillState="1">
      <items count="7">
        <item x="0"/>
        <item x="1"/>
        <item x="2"/>
        <item x="3"/>
        <item x="4"/>
        <item x="5"/>
        <item t="default"/>
      </items>
    </pivotField>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6">
    <i>
      <x/>
    </i>
    <i>
      <x v="1"/>
    </i>
    <i>
      <x v="4"/>
    </i>
    <i>
      <x v="2"/>
    </i>
    <i>
      <x v="3"/>
    </i>
    <i t="grand">
      <x/>
    </i>
  </rowItems>
  <colFields count="1">
    <field x="1"/>
  </colFields>
  <colItems count="7">
    <i>
      <x/>
    </i>
    <i>
      <x v="1"/>
    </i>
    <i>
      <x v="2"/>
    </i>
    <i>
      <x v="3"/>
    </i>
    <i>
      <x v="4"/>
    </i>
    <i>
      <x v="5"/>
    </i>
    <i t="grand">
      <x/>
    </i>
  </colItems>
  <dataFields count="1">
    <dataField name="Quantity" fld="0" baseField="0" baseItem="0"/>
  </dataFields>
  <formats count="8">
    <format dxfId="64">
      <pivotArea type="origin" dataOnly="0" labelOnly="1" outline="0" fieldPosition="0"/>
    </format>
    <format dxfId="63">
      <pivotArea field="1" type="button" dataOnly="0" labelOnly="1" outline="0" axis="axisCol" fieldPosition="0"/>
    </format>
    <format dxfId="62">
      <pivotArea outline="0" collapsedLevelsAreSubtotals="1" fieldPosition="0"/>
    </format>
    <format dxfId="61">
      <pivotArea field="2" type="button" dataOnly="0" labelOnly="1" outline="0" axis="axisRow" fieldPosition="0"/>
    </format>
    <format dxfId="60">
      <pivotArea dataOnly="0" labelOnly="1" fieldPosition="0">
        <references count="1">
          <reference field="2" count="0"/>
        </references>
      </pivotArea>
    </format>
    <format dxfId="59">
      <pivotArea dataOnly="0" labelOnly="1" grandRow="1" outline="0" fieldPosition="0"/>
    </format>
    <format dxfId="58">
      <pivotArea dataOnly="0" labelOnly="1" fieldPosition="0">
        <references count="1">
          <reference field="1" count="0"/>
        </references>
      </pivotArea>
    </format>
    <format dxfId="57">
      <pivotArea dataOnly="0" labelOnly="1" grandCol="1" outline="0" fieldPosition="0"/>
    </format>
  </formats>
  <chartFormats count="6">
    <chartFormat chart="10" format="12" series="1">
      <pivotArea type="data" outline="0" fieldPosition="0">
        <references count="2">
          <reference field="4294967294" count="1" selected="0">
            <x v="0"/>
          </reference>
          <reference field="1" count="1" selected="0">
            <x v="0"/>
          </reference>
        </references>
      </pivotArea>
    </chartFormat>
    <chartFormat chart="10" format="13" series="1">
      <pivotArea type="data" outline="0" fieldPosition="0">
        <references count="2">
          <reference field="4294967294" count="1" selected="0">
            <x v="0"/>
          </reference>
          <reference field="1" count="1" selected="0">
            <x v="1"/>
          </reference>
        </references>
      </pivotArea>
    </chartFormat>
    <chartFormat chart="10" format="14" series="1">
      <pivotArea type="data" outline="0" fieldPosition="0">
        <references count="2">
          <reference field="4294967294" count="1" selected="0">
            <x v="0"/>
          </reference>
          <reference field="1" count="1" selected="0">
            <x v="2"/>
          </reference>
        </references>
      </pivotArea>
    </chartFormat>
    <chartFormat chart="10" format="15" series="1">
      <pivotArea type="data" outline="0" fieldPosition="0">
        <references count="2">
          <reference field="4294967294" count="1" selected="0">
            <x v="0"/>
          </reference>
          <reference field="1" count="1" selected="0">
            <x v="3"/>
          </reference>
        </references>
      </pivotArea>
    </chartFormat>
    <chartFormat chart="10" format="16" series="1">
      <pivotArea type="data" outline="0" fieldPosition="0">
        <references count="2">
          <reference field="4294967294" count="1" selected="0">
            <x v="0"/>
          </reference>
          <reference field="1" count="1" selected="0">
            <x v="4"/>
          </reference>
        </references>
      </pivotArea>
    </chartFormat>
    <chartFormat chart="10" format="17" series="1">
      <pivotArea type="data" outline="0" fieldPosition="0">
        <references count="2">
          <reference field="4294967294" count="1" selected="0">
            <x v="0"/>
          </reference>
          <reference field="1" count="1" selected="0">
            <x v="5"/>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Quantit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 work.xlsx!Table1">
        <x15:activeTabTopLevelEntity name="[Table1]"/>
      </x15:pivotTableUISettings>
    </ext>
  </extLst>
</pivotTableDefinition>
</file>

<file path=xl/pivotTables/pivotTable4.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rowHeaderCaption="Days">
  <location ref="AC3:AG11" firstHeaderRow="0" firstDataRow="1" firstDataCol="1"/>
  <pivotFields count="6">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3"/>
            </reference>
          </references>
        </pivotArea>
      </autoSortScope>
    </pivotField>
    <pivotField dataField="1" showAll="0"/>
    <pivotField dataField="1" showAll="0"/>
    <pivotField dataField="1" showAll="0"/>
    <pivotField dataField="1" showAll="0"/>
    <pivotField allDrilled="1" showAll="0" dataSourceSort="1" defaultAttributeDrillState="1"/>
  </pivotFields>
  <rowFields count="1">
    <field x="0"/>
  </rowFields>
  <rowItems count="8">
    <i>
      <x v="1"/>
    </i>
    <i>
      <x v="5"/>
    </i>
    <i>
      <x v="3"/>
    </i>
    <i>
      <x v="2"/>
    </i>
    <i>
      <x v="4"/>
    </i>
    <i>
      <x v="6"/>
    </i>
    <i>
      <x/>
    </i>
    <i t="grand">
      <x/>
    </i>
  </rowItems>
  <colFields count="1">
    <field x="-2"/>
  </colFields>
  <colItems count="4">
    <i>
      <x/>
    </i>
    <i i="1">
      <x v="1"/>
    </i>
    <i i="2">
      <x v="2"/>
    </i>
    <i i="3">
      <x v="3"/>
    </i>
  </colItems>
  <dataFields count="4">
    <dataField name="Quantity" fld="1" baseField="0" baseItem="0"/>
    <dataField name="Total Cost" fld="2" baseField="0" baseItem="0"/>
    <dataField name="Revenue" fld="3" baseField="0" baseItem="0"/>
    <dataField name="Profit" fld="4" baseField="0" baseItem="0"/>
  </dataFields>
  <formats count="6">
    <format dxfId="70">
      <pivotArea type="all" dataOnly="0" outline="0" fieldPosition="0"/>
    </format>
    <format dxfId="69">
      <pivotArea outline="0" collapsedLevelsAreSubtotals="1" fieldPosition="0"/>
    </format>
    <format dxfId="68">
      <pivotArea field="0" type="button" dataOnly="0" labelOnly="1" outline="0" axis="axisRow" fieldPosition="0"/>
    </format>
    <format dxfId="67">
      <pivotArea dataOnly="0" labelOnly="1" fieldPosition="0">
        <references count="1">
          <reference field="0" count="0"/>
        </references>
      </pivotArea>
    </format>
    <format dxfId="66">
      <pivotArea dataOnly="0" labelOnly="1" grandRow="1" outline="0" fieldPosition="0"/>
    </format>
    <format dxfId="65">
      <pivotArea dataOnly="0" labelOnly="1" outline="0" fieldPosition="0">
        <references count="1">
          <reference field="4294967294" count="4">
            <x v="0"/>
            <x v="1"/>
            <x v="2"/>
            <x v="3"/>
          </reference>
        </references>
      </pivotArea>
    </format>
  </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Profit"/>
    <pivotHierarchy dragToData="1" caption="Revenue"/>
    <pivotHierarchy dragToData="1" caption="Quantity"/>
    <pivotHierarchy dragToData="1"/>
    <pivotHierarchy dragToData="1" caption="Total Cos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 work.xlsx!Table1">
        <x15:activeTabTopLevelEntity name="[Table1]"/>
      </x15:pivotTableUISettings>
    </ext>
  </extLst>
</pivotTableDefinition>
</file>

<file path=xl/pivotTables/pivotTable5.xml><?xml version="1.0" encoding="utf-8"?>
<pivotTableDefinition xmlns="http://schemas.openxmlformats.org/spreadsheetml/2006/main" name="PivotTable8" cacheId="7"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9" rowHeaderCaption="Product">
  <location ref="AC33:AH40" firstHeaderRow="0" firstDataRow="1" firstDataCol="1"/>
  <pivotFields count="7">
    <pivotField axis="axisRow" allDrilled="1" showAll="0" dataSourceSort="1" defaultAttributeDrillState="1">
      <items count="7">
        <item x="0"/>
        <item x="1"/>
        <item x="2"/>
        <item x="3"/>
        <item x="4"/>
        <item x="5"/>
        <item t="default"/>
      </items>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7">
    <i>
      <x/>
    </i>
    <i>
      <x v="1"/>
    </i>
    <i>
      <x v="2"/>
    </i>
    <i>
      <x v="3"/>
    </i>
    <i>
      <x v="4"/>
    </i>
    <i>
      <x v="5"/>
    </i>
    <i t="grand">
      <x/>
    </i>
  </rowItems>
  <colFields count="1">
    <field x="-2"/>
  </colFields>
  <colItems count="5">
    <i>
      <x/>
    </i>
    <i i="1">
      <x v="1"/>
    </i>
    <i i="2">
      <x v="2"/>
    </i>
    <i i="3">
      <x v="3"/>
    </i>
    <i i="4">
      <x v="4"/>
    </i>
  </colItems>
  <dataFields count="5">
    <dataField name="Quantity" fld="1" baseField="0" baseItem="0"/>
    <dataField name="Revenue" fld="2" baseField="0" baseItem="0"/>
    <dataField name="Total Cost" fld="3" baseField="0" baseItem="0"/>
    <dataField name="Profit" fld="4" baseField="0" baseItem="0"/>
    <dataField name="Average of Profit Margin %" fld="5" subtotal="average" baseField="0" baseItem="0" numFmtId="10"/>
  </dataFields>
  <formats count="7">
    <format dxfId="77">
      <pivotArea type="all" dataOnly="0" outline="0" fieldPosition="0"/>
    </format>
    <format dxfId="76">
      <pivotArea outline="0" collapsedLevelsAreSubtotals="1" fieldPosition="0"/>
    </format>
    <format dxfId="75">
      <pivotArea field="0" type="button" dataOnly="0" labelOnly="1" outline="0" axis="axisRow" fieldPosition="0"/>
    </format>
    <format dxfId="74">
      <pivotArea dataOnly="0" labelOnly="1" fieldPosition="0">
        <references count="1">
          <reference field="0" count="0"/>
        </references>
      </pivotArea>
    </format>
    <format dxfId="73">
      <pivotArea dataOnly="0" labelOnly="1" grandRow="1" outline="0" fieldPosition="0"/>
    </format>
    <format dxfId="72">
      <pivotArea dataOnly="0" labelOnly="1" outline="0" fieldPosition="0">
        <references count="1">
          <reference field="4294967294" count="4">
            <x v="0"/>
            <x v="1"/>
            <x v="2"/>
            <x v="3"/>
          </reference>
        </references>
      </pivotArea>
    </format>
    <format dxfId="71">
      <pivotArea outline="0" fieldPosition="0">
        <references count="1">
          <reference field="4294967294" count="1">
            <x v="4"/>
          </reference>
        </references>
      </pivotArea>
    </format>
  </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Profit"/>
    <pivotHierarchy dragToData="1" caption="Revenue"/>
    <pivotHierarchy dragToData="1" caption="Quantity"/>
    <pivotHierarchy dragToData="1"/>
    <pivotHierarchy dragToData="1" caption="Total Cost"/>
    <pivotHierarchy dragToData="1"/>
    <pivotHierarchy dragToData="1" caption="Average of Profit Margin %"/>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 work.xlsx!Table1">
        <x15:activeTabTopLevelEntity name="[Table1]"/>
      </x15:pivotTableUISettings>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rowHeaderCaption="Months">
  <location ref="AC13:AG24" firstHeaderRow="0" firstDataRow="1" firstDataCol="1"/>
  <pivotFields count="5">
    <pivotField dataField="1" showAll="0"/>
    <pivotField dataField="1" showAll="0"/>
    <pivotField dataField="1" showAll="0"/>
    <pivotField dataField="1" showAll="0"/>
    <pivotField axis="axisRow" allDrilled="1" showAll="0" dataSourceSort="1" defaultAttributeDrillState="1">
      <items count="11">
        <item x="0"/>
        <item x="1"/>
        <item x="2"/>
        <item x="3"/>
        <item x="4"/>
        <item x="5"/>
        <item x="6"/>
        <item x="7"/>
        <item x="8"/>
        <item x="9"/>
        <item t="default"/>
      </items>
    </pivotField>
  </pivotFields>
  <rowFields count="1">
    <field x="4"/>
  </rowFields>
  <rowItems count="11">
    <i>
      <x/>
    </i>
    <i>
      <x v="1"/>
    </i>
    <i>
      <x v="2"/>
    </i>
    <i>
      <x v="3"/>
    </i>
    <i>
      <x v="4"/>
    </i>
    <i>
      <x v="5"/>
    </i>
    <i>
      <x v="6"/>
    </i>
    <i>
      <x v="7"/>
    </i>
    <i>
      <x v="8"/>
    </i>
    <i>
      <x v="9"/>
    </i>
    <i t="grand">
      <x/>
    </i>
  </rowItems>
  <colFields count="1">
    <field x="-2"/>
  </colFields>
  <colItems count="4">
    <i>
      <x/>
    </i>
    <i i="1">
      <x v="1"/>
    </i>
    <i i="2">
      <x v="2"/>
    </i>
    <i i="3">
      <x v="3"/>
    </i>
  </colItems>
  <dataFields count="4">
    <dataField name="Quantity" fld="0" baseField="0" baseItem="0"/>
    <dataField name="Total Cost" fld="1" baseField="0" baseItem="0"/>
    <dataField name="Revenue" fld="2" baseField="0" baseItem="0"/>
    <dataField name="Profit" fld="3" baseField="0" baseItem="0"/>
  </dataFields>
  <formats count="6">
    <format dxfId="83">
      <pivotArea type="all" dataOnly="0" outline="0" fieldPosition="0"/>
    </format>
    <format dxfId="82">
      <pivotArea outline="0" collapsedLevelsAreSubtotals="1" fieldPosition="0"/>
    </format>
    <format dxfId="81">
      <pivotArea field="4" type="button" dataOnly="0" labelOnly="1" outline="0" axis="axisRow" fieldPosition="0"/>
    </format>
    <format dxfId="80">
      <pivotArea dataOnly="0" labelOnly="1" fieldPosition="0">
        <references count="1">
          <reference field="4" count="0"/>
        </references>
      </pivotArea>
    </format>
    <format dxfId="79">
      <pivotArea dataOnly="0" labelOnly="1" grandRow="1" outline="0" fieldPosition="0"/>
    </format>
    <format dxfId="78">
      <pivotArea dataOnly="0" labelOnly="1" outline="0" fieldPosition="0">
        <references count="1">
          <reference field="4294967294" count="4">
            <x v="0"/>
            <x v="1"/>
            <x v="2"/>
            <x v="3"/>
          </reference>
        </references>
      </pivotArea>
    </format>
  </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Profit"/>
    <pivotHierarchy dragToData="1" caption="Revenue"/>
    <pivotHierarchy dragToData="1" caption="Quantity"/>
    <pivotHierarchy dragToData="1"/>
    <pivotHierarchy dragToData="1" caption="Total Cos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 work.xlsx!Table1">
        <x15:activeTabTopLevelEntity name="[Table1]"/>
      </x15:pivotTableUISettings>
    </ext>
  </extLst>
</pivotTableDefinition>
</file>

<file path=xl/pivotTables/pivotTable7.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rowHeaderCaption="Years">
  <location ref="AC26:AG31" firstHeaderRow="0" firstDataRow="1" firstDataCol="1"/>
  <pivotFields count="6">
    <pivotField axis="axisRow" allDrilled="1" showAll="0" dataSourceSort="1" defaultAttributeDrillState="1">
      <items count="5">
        <item x="0"/>
        <item x="1"/>
        <item x="2"/>
        <item x="3"/>
        <item t="default"/>
      </items>
    </pivotField>
    <pivotField dataField="1" showAll="0"/>
    <pivotField dataField="1" showAll="0"/>
    <pivotField dataField="1" showAll="0"/>
    <pivotField dataField="1" showAll="0"/>
    <pivotField allDrilled="1" showAll="0" dataSourceSort="1" defaultAttributeDrillState="1"/>
  </pivotFields>
  <rowFields count="1">
    <field x="0"/>
  </rowFields>
  <rowItems count="5">
    <i>
      <x/>
    </i>
    <i>
      <x v="1"/>
    </i>
    <i>
      <x v="2"/>
    </i>
    <i>
      <x v="3"/>
    </i>
    <i t="grand">
      <x/>
    </i>
  </rowItems>
  <colFields count="1">
    <field x="-2"/>
  </colFields>
  <colItems count="4">
    <i>
      <x/>
    </i>
    <i i="1">
      <x v="1"/>
    </i>
    <i i="2">
      <x v="2"/>
    </i>
    <i i="3">
      <x v="3"/>
    </i>
  </colItems>
  <dataFields count="4">
    <dataField name="Quantity" fld="1" baseField="0" baseItem="0"/>
    <dataField name="Total Cost" fld="2" baseField="0" baseItem="0"/>
    <dataField name="Revenue" fld="3" baseField="0" baseItem="0"/>
    <dataField name="Profit" fld="4" baseField="0" baseItem="0"/>
  </dataFields>
  <formats count="6">
    <format dxfId="89">
      <pivotArea type="all" dataOnly="0" outline="0" fieldPosition="0"/>
    </format>
    <format dxfId="88">
      <pivotArea outline="0" collapsedLevelsAreSubtotals="1" fieldPosition="0"/>
    </format>
    <format dxfId="87">
      <pivotArea field="0" type="button" dataOnly="0" labelOnly="1" outline="0" axis="axisRow" fieldPosition="0"/>
    </format>
    <format dxfId="86">
      <pivotArea dataOnly="0" labelOnly="1" fieldPosition="0">
        <references count="1">
          <reference field="0" count="0"/>
        </references>
      </pivotArea>
    </format>
    <format dxfId="85">
      <pivotArea dataOnly="0" labelOnly="1" grandRow="1" outline="0" fieldPosition="0"/>
    </format>
    <format dxfId="84">
      <pivotArea dataOnly="0" labelOnly="1" outline="0" fieldPosition="0">
        <references count="1">
          <reference field="4294967294" count="4">
            <x v="0"/>
            <x v="1"/>
            <x v="2"/>
            <x v="3"/>
          </reference>
        </references>
      </pivotArea>
    </format>
  </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Profit"/>
    <pivotHierarchy dragToData="1" caption="Revenue"/>
    <pivotHierarchy dragToData="1" caption="Quantity"/>
    <pivotHierarchy dragToData="1"/>
    <pivotHierarchy dragToData="1" caption="Total Cos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 work.xlsx!Table1">
        <x15:activeTabTopLevelEntity name="[Table1]"/>
      </x15:pivotTableUISettings>
    </ext>
  </extLst>
</pivotTableDefinition>
</file>

<file path=xl/pivotTables/pivotTable8.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2" rowHeaderCaption="City" colHeaderCaption="Product">
  <location ref="T13:AA20" firstHeaderRow="1" firstDataRow="2" firstDataCol="1"/>
  <pivotFields count="4">
    <pivotField dataField="1" showAll="0"/>
    <pivotField axis="axisCol" allDrilled="1" showAll="0" dataSourceSort="1" defaultAttributeDrillState="1">
      <items count="7">
        <item x="0"/>
        <item x="1"/>
        <item x="2"/>
        <item x="3"/>
        <item x="4"/>
        <item x="5"/>
        <item t="default"/>
      </items>
    </pivotField>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6">
    <i>
      <x/>
    </i>
    <i>
      <x v="1"/>
    </i>
    <i>
      <x v="4"/>
    </i>
    <i>
      <x v="2"/>
    </i>
    <i>
      <x v="3"/>
    </i>
    <i t="grand">
      <x/>
    </i>
  </rowItems>
  <colFields count="1">
    <field x="1"/>
  </colFields>
  <colItems count="7">
    <i>
      <x/>
    </i>
    <i>
      <x v="1"/>
    </i>
    <i>
      <x v="2"/>
    </i>
    <i>
      <x v="3"/>
    </i>
    <i>
      <x v="4"/>
    </i>
    <i>
      <x v="5"/>
    </i>
    <i t="grand">
      <x/>
    </i>
  </colItems>
  <dataFields count="1">
    <dataField name="Total Cost" fld="0" baseField="0" baseItem="0"/>
  </dataFields>
  <formats count="8">
    <format dxfId="97">
      <pivotArea type="origin" dataOnly="0" labelOnly="1" outline="0" fieldPosition="0"/>
    </format>
    <format dxfId="96">
      <pivotArea field="1" type="button" dataOnly="0" labelOnly="1" outline="0" axis="axisCol" fieldPosition="0"/>
    </format>
    <format dxfId="95">
      <pivotArea outline="0" collapsedLevelsAreSubtotals="1" fieldPosition="0"/>
    </format>
    <format dxfId="94">
      <pivotArea field="2" type="button" dataOnly="0" labelOnly="1" outline="0" axis="axisRow" fieldPosition="0"/>
    </format>
    <format dxfId="93">
      <pivotArea dataOnly="0" labelOnly="1" fieldPosition="0">
        <references count="1">
          <reference field="2" count="0"/>
        </references>
      </pivotArea>
    </format>
    <format dxfId="92">
      <pivotArea dataOnly="0" labelOnly="1" grandRow="1" outline="0" fieldPosition="0"/>
    </format>
    <format dxfId="91">
      <pivotArea dataOnly="0" labelOnly="1" fieldPosition="0">
        <references count="1">
          <reference field="1" count="0"/>
        </references>
      </pivotArea>
    </format>
    <format dxfId="90">
      <pivotArea dataOnly="0" labelOnly="1" grandCol="1" outline="0" fieldPosition="0"/>
    </format>
  </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Cos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 work.xlsx!Table1">
        <x15:activeTabTopLevelEntity name="[Table1]"/>
      </x15:pivotTableUISettings>
    </ext>
  </extLst>
</pivotTableDefinition>
</file>

<file path=xl/pivotTables/pivotTable9.xml><?xml version="1.0" encoding="utf-8"?>
<pivotTableDefinition xmlns="http://schemas.openxmlformats.org/spreadsheetml/2006/main" name="PivotTable10" cacheId="11"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5" rowHeaderCaption="Quarters">
  <location ref="E3:G24" firstHeaderRow="0" firstDataRow="1" firstDataCol="1"/>
  <pivotFields count="6">
    <pivotField dataField="1" showAll="0"/>
    <pivotField dataField="1" showAll="0"/>
    <pivotField axis="axisRow" allDrilled="1" showAll="0" dataSourceSort="1" defaultAttributeDrillState="1">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axis="axisRow" allDrilled="1" showAll="0" dataSourceSort="1">
      <items count="11">
        <item x="0" e="0"/>
        <item x="1" e="0"/>
        <item x="2" e="0"/>
        <item x="3" e="0"/>
        <item x="4" e="0"/>
        <item x="5" e="0"/>
        <item x="6" e="0"/>
        <item x="7" e="0"/>
        <item x="8" e="0"/>
        <item x="9" e="0"/>
        <item t="default"/>
      </items>
    </pivotField>
    <pivotField axis="axisRow" allDrilled="1" showAll="0" dataSourceSort="1">
      <items count="5">
        <item x="0" e="0"/>
        <item x="1" e="0"/>
        <item x="2" e="0"/>
        <item x="3" e="0"/>
        <item t="default"/>
      </items>
    </pivotField>
    <pivotField axis="axisRow" allDrilled="1" showAll="0" dataSourceSort="1">
      <items count="5">
        <item x="0"/>
        <item x="1"/>
        <item x="2"/>
        <item x="3"/>
        <item t="default"/>
      </items>
    </pivotField>
  </pivotFields>
  <rowFields count="4">
    <field x="5"/>
    <field x="4"/>
    <field x="3"/>
    <field x="2"/>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name="Revenue" fld="0" baseField="0" baseItem="0"/>
    <dataField name="Profit" fld="1" baseField="0" baseItem="0"/>
  </dataFields>
  <formats count="4">
    <format dxfId="3">
      <pivotArea type="all" dataOnly="0" outline="0" fieldPosition="0"/>
    </format>
    <format dxfId="2">
      <pivotArea outline="0" collapsedLevelsAreSubtotals="1" fieldPosition="0"/>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4">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Profit"/>
    <pivotHierarchy dragToData="1" caption="Revenue"/>
    <pivotHierarchy dragToData="1" caption="Quantity"/>
    <pivotHierarchy dragToData="1"/>
    <pivotHierarchy dragToData="1" caption="Total Cost"/>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7"/>
    <rowHierarchyUsage hierarchyUsage="18"/>
    <rowHierarchyUsage hierarchyUsage="19"/>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 work.xlsx!Table1">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Table1].[City]">
  <pivotTables>
    <pivotTable tabId="10" name="PivotTable3"/>
    <pivotTable tabId="10" name="PivotTable1"/>
    <pivotTable tabId="10" name="PivotTable2"/>
    <pivotTable tabId="10" name="PivotTable4"/>
    <pivotTable tabId="10" name="PivotTable5"/>
    <pivotTable tabId="10" name="PivotTable6"/>
    <pivotTable tabId="10" name="PivotTable7"/>
    <pivotTable tabId="10" name="PivotTable8"/>
    <pivotTable tabId="18" name="PivotTable9"/>
    <pivotTable tabId="18" name="PivotTable14"/>
    <pivotTable tabId="18" name="PivotTable15"/>
    <pivotTable tabId="18" name="PivotTable10"/>
  </pivotTables>
  <data>
    <olap pivotCacheId="3">
      <levels count="2">
        <level uniqueName="[Table1].[City].[(All)]" sourceCaption="(All)" count="0"/>
        <level uniqueName="[Table1].[City].[City]" sourceCaption="City" count="5">
          <ranges>
            <range startItem="0">
              <i n="[Table1].[City].&amp;[Amman]" c="Amman"/>
              <i n="[Table1].[City].&amp;[Aqaba]" c="Aqaba"/>
              <i n="[Table1].[City].&amp;[Irbid]" c="Irbid"/>
              <i n="[Table1].[City].&amp;[Salt]" c="Salt"/>
              <i n="[Table1].[City].&amp;[Zarqa]" c="Zarqa"/>
            </range>
          </ranges>
        </level>
      </levels>
      <selections count="1">
        <selection n="[Table1].[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y" sourceName="[Table1].[Day]">
  <pivotTables>
    <pivotTable tabId="10" name="PivotTable5"/>
    <pivotTable tabId="10" name="PivotTable1"/>
    <pivotTable tabId="10" name="PivotTable2"/>
    <pivotTable tabId="10" name="PivotTable3"/>
    <pivotTable tabId="10" name="PivotTable4"/>
    <pivotTable tabId="10" name="PivotTable6"/>
    <pivotTable tabId="10" name="PivotTable7"/>
    <pivotTable tabId="10" name="PivotTable8"/>
    <pivotTable tabId="18" name="PivotTable9"/>
    <pivotTable tabId="18" name="PivotTable14"/>
    <pivotTable tabId="18" name="PivotTable15"/>
    <pivotTable tabId="18" name="PivotTable10"/>
  </pivotTables>
  <data>
    <olap pivotCacheId="3">
      <levels count="2">
        <level uniqueName="[Table1].[Day].[(All)]" sourceCaption="(All)" count="0"/>
        <level uniqueName="[Table1].[Day].[Day]" sourceCaption="Day" count="7">
          <ranges>
            <range startItem="0">
              <i n="[Table1].[Day].&amp;[Friday]" c="Friday"/>
              <i n="[Table1].[Day].&amp;[Monday]" c="Monday"/>
              <i n="[Table1].[Day].&amp;[Saturday]" c="Saturday"/>
              <i n="[Table1].[Day].&amp;[Sunday]" c="Sunday"/>
              <i n="[Table1].[Day].&amp;[Thursday]" c="Thursday"/>
              <i n="[Table1].[Day].&amp;[Tuesday]" c="Tuesday"/>
              <i n="[Table1].[Day].&amp;[Wednesday]" c="Wednesday"/>
            </range>
          </ranges>
        </level>
      </levels>
      <selections count="1">
        <selection n="[Table1].[Da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__Month" sourceName="[Table1].[Date (Month)]">
  <pivotTables>
    <pivotTable tabId="10" name="PivotTable6"/>
    <pivotTable tabId="10" name="PivotTable1"/>
    <pivotTable tabId="10" name="PivotTable2"/>
    <pivotTable tabId="10" name="PivotTable3"/>
    <pivotTable tabId="10" name="PivotTable4"/>
    <pivotTable tabId="10" name="PivotTable5"/>
    <pivotTable tabId="10" name="PivotTable7"/>
    <pivotTable tabId="10" name="PivotTable8"/>
    <pivotTable tabId="18" name="PivotTable9"/>
    <pivotTable tabId="18" name="PivotTable14"/>
    <pivotTable tabId="18" name="PivotTable15"/>
    <pivotTable tabId="18" name="PivotTable10"/>
  </pivotTables>
  <data>
    <olap pivotCacheId="3">
      <levels count="2">
        <level uniqueName="[Table1].[Date (Month)].[(All)]" sourceCaption="(All)" count="0"/>
        <level uniqueName="[Table1].[Date (Month)].[Date (Month)]" sourceCaption="Date (Month)" count="10">
          <ranges>
            <range startItem="0">
              <i n="[Table1].[Date (Month)].&amp;[Jan]" c="Jan"/>
              <i n="[Table1].[Date (Month)].&amp;[Feb]" c="Feb"/>
              <i n="[Table1].[Date (Month)].&amp;[Mar]" c="Mar"/>
              <i n="[Table1].[Date (Month)].&amp;[Apr]" c="Apr"/>
              <i n="[Table1].[Date (Month)].&amp;[May]" c="May"/>
              <i n="[Table1].[Date (Month)].&amp;[Jun]" c="Jun"/>
              <i n="[Table1].[Date (Month)].&amp;[Jul]" c="Jul"/>
              <i n="[Table1].[Date (Month)].&amp;[Sep]" c="Sep"/>
              <i n="[Table1].[Date (Month)].&amp;[Oct]" c="Oct"/>
              <i n="[Table1].[Date (Month)].&amp;[Nov]" c="Nov"/>
            </range>
          </ranges>
        </level>
      </levels>
      <selections count="1">
        <selection n="[Table1].[Date (Mont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Table1].[Year]">
  <pivotTables>
    <pivotTable tabId="10" name="PivotTable7"/>
    <pivotTable tabId="10" name="PivotTable1"/>
    <pivotTable tabId="10" name="PivotTable2"/>
    <pivotTable tabId="10" name="PivotTable3"/>
    <pivotTable tabId="10" name="PivotTable4"/>
    <pivotTable tabId="10" name="PivotTable5"/>
    <pivotTable tabId="10" name="PivotTable6"/>
    <pivotTable tabId="10" name="PivotTable8"/>
    <pivotTable tabId="18" name="PivotTable9"/>
    <pivotTable tabId="18" name="PivotTable14"/>
    <pivotTable tabId="18" name="PivotTable15"/>
    <pivotTable tabId="18" name="PivotTable10"/>
  </pivotTables>
  <data>
    <olap pivotCacheId="3">
      <levels count="2">
        <level uniqueName="[Table1].[Year].[(All)]" sourceCaption="(All)" count="0"/>
        <level uniqueName="[Table1].[Year].[Year]" sourceCaption="Year" count="4">
          <ranges>
            <range startItem="0">
              <i n="[Table1].[Year].&amp;[2020]" c="2020"/>
              <i n="[Table1].[Year].&amp;[2021]" c="2021"/>
              <i n="[Table1].[Year].&amp;[2022]" c="2022"/>
              <i n="[Table1].[Year].&amp;[2023]" c="2023"/>
            </range>
          </ranges>
        </level>
      </levels>
      <selections count="1">
        <selection n="[Table1].[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uduct" sourceName="[Table1].[Prouduct]">
  <pivotTables>
    <pivotTable tabId="10" name="PivotTable8"/>
    <pivotTable tabId="10" name="PivotTable1"/>
    <pivotTable tabId="10" name="PivotTable2"/>
    <pivotTable tabId="10" name="PivotTable3"/>
    <pivotTable tabId="10" name="PivotTable4"/>
    <pivotTable tabId="10" name="PivotTable5"/>
    <pivotTable tabId="10" name="PivotTable6"/>
    <pivotTable tabId="10" name="PivotTable7"/>
    <pivotTable tabId="18" name="PivotTable9"/>
    <pivotTable tabId="18" name="PivotTable14"/>
    <pivotTable tabId="18" name="PivotTable15"/>
    <pivotTable tabId="18" name="PivotTable10"/>
  </pivotTables>
  <data>
    <olap pivotCacheId="4">
      <levels count="2">
        <level uniqueName="[Table1].[Prouduct].[(All)]" sourceCaption="(All)" count="0"/>
        <level uniqueName="[Table1].[Prouduct].[Prouduct]" sourceCaption="Prouduct" count="6">
          <ranges>
            <range startItem="0">
              <i n="[Table1].[Prouduct].&amp;[A]" c="A"/>
              <i n="[Table1].[Prouduct].&amp;[B]" c="B"/>
              <i n="[Table1].[Prouduct].&amp;[C]" c="C"/>
              <i n="[Table1].[Prouduct].&amp;[D]" c="D"/>
              <i n="[Table1].[Prouduct].&amp;[E]" c="E"/>
              <i n="[Table1].[Prouduct].&amp;[F]" c="F"/>
            </range>
          </ranges>
        </level>
      </levels>
      <selections count="1">
        <selection n="[Table1].[Prou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1" cache="Slicer_City" caption="City" level="1" rowHeight="241300"/>
  <slicer name="Day 1" cache="Slicer_Day" caption="Day" level="1" rowHeight="241300"/>
  <slicer name="Date (Month) 1" cache="Slicer_Date__Month" caption="Date (Month)" level="1" rowHeight="241300"/>
  <slicer name="Year 1" cache="Slicer_Year" caption="Year" level="1" rowHeight="241300"/>
  <slicer name="Prouduct 1" cache="Slicer_Prouduct" caption="Prouduct"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ity" cache="Slicer_City" caption="City" level="1" rowHeight="241300"/>
  <slicer name="Day" cache="Slicer_Day" caption="Day" level="1" rowHeight="241300"/>
  <slicer name="Date (Month)" cache="Slicer_Date__Month" caption="Date (Month)" level="1" rowHeight="241300"/>
  <slicer name="Year" cache="Slicer_Year" caption="Year" level="1" rowHeight="241300"/>
  <slicer name="Prouduct" cache="Slicer_Prouduct" caption="Prouduct" level="1" rowHeight="241300"/>
</slicers>
</file>

<file path=xl/tables/table1.xml><?xml version="1.0" encoding="utf-8"?>
<table xmlns="http://schemas.openxmlformats.org/spreadsheetml/2006/main" id="1" name="Table1" displayName="Table1" ref="A1:Q230" totalsRowShown="0" headerRowDxfId="40" tableBorderDxfId="39">
  <autoFilter ref="A1:Q230"/>
  <tableColumns count="17">
    <tableColumn id="1" name="Date" dataDxfId="38"/>
    <tableColumn id="2" name="Year" dataDxfId="37">
      <calculatedColumnFormula>TEXT(A2,"yyyy")</calculatedColumnFormula>
    </tableColumn>
    <tableColumn id="3" name="Month" dataDxfId="36">
      <calculatedColumnFormula>TEXT(A2,"mmmm")</calculatedColumnFormula>
    </tableColumn>
    <tableColumn id="4" name="Day" dataDxfId="35">
      <calculatedColumnFormula>TEXT(A2,"dddd")</calculatedColumnFormula>
    </tableColumn>
    <tableColumn id="5" name="City" dataDxfId="34"/>
    <tableColumn id="6" name="Prouduct" dataDxfId="33"/>
    <tableColumn id="7" name="Quantity" dataDxfId="32"/>
    <tableColumn id="8" name="Cumulative Quantity" dataDxfId="31">
      <calculatedColumnFormula>SUM($G$2:G2)</calculatedColumnFormula>
    </tableColumn>
    <tableColumn id="9" name="Price per unit" dataDxfId="30"/>
    <tableColumn id="10" name="Cost per unit" dataDxfId="29"/>
    <tableColumn id="11" name="Revenue" dataDxfId="28"/>
    <tableColumn id="12" name="Cumulative Revenue" dataDxfId="27">
      <calculatedColumnFormula>SUM($K$2:K2)</calculatedColumnFormula>
    </tableColumn>
    <tableColumn id="13" name="Total Cost" dataDxfId="26"/>
    <tableColumn id="14" name="Profit per unit" dataDxfId="25">
      <calculatedColumnFormula>'Data &amp; Tables'!$O2/'Data &amp; Tables'!$G2</calculatedColumnFormula>
    </tableColumn>
    <tableColumn id="15" name="Profit" dataDxfId="24"/>
    <tableColumn id="16" name="Cumulative Profit" dataDxfId="23">
      <calculatedColumnFormula>SUM($O$2:O2)</calculatedColumnFormula>
    </tableColumn>
    <tableColumn id="17" name="Profit Margin %" dataDxfId="22">
      <calculatedColumnFormula>((O2/K2)*100)/100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ate" sourceName="[Table1].[Date]">
  <pivotTables>
    <pivotTable tabId="10" name="PivotTable6"/>
    <pivotTable tabId="10" name="PivotTable1"/>
    <pivotTable tabId="10" name="PivotTable2"/>
    <pivotTable tabId="10" name="PivotTable3"/>
    <pivotTable tabId="10" name="PivotTable4"/>
    <pivotTable tabId="10" name="PivotTable5"/>
    <pivotTable tabId="10" name="PivotTable7"/>
    <pivotTable tabId="10" name="PivotTable8"/>
    <pivotTable tabId="18" name="PivotTable9"/>
    <pivotTable tabId="18" name="PivotTable14"/>
    <pivotTable tabId="18" name="PivotTable15"/>
    <pivotTable tabId="18" name="PivotTable10"/>
  </pivotTables>
  <state minimalRefreshVersion="6" lastRefreshVersion="6" pivotCacheId="5" filterType="unknown">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Timeline_Date" caption="Date" level="2" selectionLevel="2" scrollPosition="2020-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cache="Timeline_Date" caption="Date" level="2" selectionLevel="2" scrollPosition="2020-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1.xml"/><Relationship Id="rId5" Type="http://schemas.openxmlformats.org/officeDocument/2006/relationships/pivotTable" Target="../pivotTables/pivotTable5.xml"/><Relationship Id="rId10" Type="http://schemas.openxmlformats.org/officeDocument/2006/relationships/drawing" Target="../drawings/drawing6.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
  <sheetViews>
    <sheetView showGridLines="0" tabSelected="1" topLeftCell="K12" zoomScale="85" zoomScaleNormal="85" workbookViewId="0">
      <selection activeCell="AO53" sqref="AO53"/>
    </sheetView>
  </sheetViews>
  <sheetFormatPr defaultRowHeight="14.25"/>
  <cols>
    <col min="1" max="16384" width="9"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L19"/>
  <sheetViews>
    <sheetView showGridLines="0" zoomScaleNormal="100" workbookViewId="0">
      <selection activeCell="C11" sqref="C11"/>
    </sheetView>
  </sheetViews>
  <sheetFormatPr defaultRowHeight="14.25"/>
  <cols>
    <col min="2" max="2" width="18.125" bestFit="1" customWidth="1"/>
    <col min="5" max="5" width="18.125" bestFit="1" customWidth="1"/>
    <col min="8" max="8" width="18.125" bestFit="1" customWidth="1"/>
    <col min="11" max="11" width="18.125" bestFit="1" customWidth="1"/>
  </cols>
  <sheetData>
    <row r="6" spans="2:12">
      <c r="B6" s="32" t="s">
        <v>68</v>
      </c>
      <c r="C6" s="33"/>
      <c r="E6" s="34" t="s">
        <v>69</v>
      </c>
      <c r="F6" s="34"/>
      <c r="H6" s="34" t="s">
        <v>70</v>
      </c>
      <c r="I6" s="34"/>
      <c r="K6" s="34" t="s">
        <v>76</v>
      </c>
      <c r="L6" s="34"/>
    </row>
    <row r="7" spans="2:12" ht="15">
      <c r="B7" s="30" t="s">
        <v>55</v>
      </c>
      <c r="C7" s="29">
        <v>214.80786026200875</v>
      </c>
      <c r="E7" s="30" t="s">
        <v>55</v>
      </c>
      <c r="F7" s="29">
        <v>10513.231441048036</v>
      </c>
      <c r="H7" s="30" t="s">
        <v>55</v>
      </c>
      <c r="I7" s="29">
        <v>2875.1572052401748</v>
      </c>
      <c r="K7" s="30" t="s">
        <v>55</v>
      </c>
      <c r="L7" s="29">
        <v>48.908296943231441</v>
      </c>
    </row>
    <row r="8" spans="2:12" ht="15">
      <c r="B8" s="30" t="s">
        <v>56</v>
      </c>
      <c r="C8" s="29">
        <v>4.027137189539939</v>
      </c>
      <c r="E8" s="30" t="s">
        <v>56</v>
      </c>
      <c r="F8" s="29">
        <v>347.06400106731064</v>
      </c>
      <c r="H8" s="30" t="s">
        <v>56</v>
      </c>
      <c r="I8" s="29">
        <v>143.21589206587615</v>
      </c>
      <c r="K8" s="30" t="s">
        <v>56</v>
      </c>
      <c r="L8" s="29">
        <v>1.2701081208700566</v>
      </c>
    </row>
    <row r="9" spans="2:12" ht="15">
      <c r="B9" s="30" t="s">
        <v>57</v>
      </c>
      <c r="C9" s="29">
        <v>213</v>
      </c>
      <c r="E9" s="30" t="s">
        <v>57</v>
      </c>
      <c r="F9" s="29">
        <v>9600</v>
      </c>
      <c r="H9" s="30" t="s">
        <v>57</v>
      </c>
      <c r="I9" s="29">
        <v>2130</v>
      </c>
      <c r="K9" s="30" t="s">
        <v>57</v>
      </c>
      <c r="L9" s="29">
        <v>50</v>
      </c>
    </row>
    <row r="10" spans="2:12" ht="15">
      <c r="B10" s="30" t="s">
        <v>58</v>
      </c>
      <c r="C10" s="29">
        <v>286</v>
      </c>
      <c r="E10" s="30" t="s">
        <v>58</v>
      </c>
      <c r="F10" s="29">
        <v>14300</v>
      </c>
      <c r="H10" s="30" t="s">
        <v>58</v>
      </c>
      <c r="I10" s="29">
        <v>1430</v>
      </c>
      <c r="K10" s="30" t="s">
        <v>58</v>
      </c>
      <c r="L10" s="29">
        <v>50</v>
      </c>
    </row>
    <row r="11" spans="2:12" ht="15">
      <c r="B11" s="30" t="s">
        <v>59</v>
      </c>
      <c r="C11" s="29">
        <v>60.941643996802554</v>
      </c>
      <c r="E11" s="30" t="s">
        <v>59</v>
      </c>
      <c r="F11" s="29">
        <v>5252.0313566884479</v>
      </c>
      <c r="H11" s="30" t="s">
        <v>59</v>
      </c>
      <c r="I11" s="29">
        <v>2167.2497106958981</v>
      </c>
      <c r="K11" s="30" t="s">
        <v>59</v>
      </c>
      <c r="L11" s="29">
        <v>19.220223522693882</v>
      </c>
    </row>
    <row r="12" spans="2:12" ht="15">
      <c r="B12" s="30" t="s">
        <v>60</v>
      </c>
      <c r="C12" s="29">
        <v>3713.8839730330205</v>
      </c>
      <c r="E12" s="30" t="s">
        <v>60</v>
      </c>
      <c r="F12" s="29">
        <v>27583833.3716387</v>
      </c>
      <c r="H12" s="30" t="s">
        <v>60</v>
      </c>
      <c r="I12" s="29">
        <v>4696971.3085114537</v>
      </c>
      <c r="K12" s="30" t="s">
        <v>60</v>
      </c>
      <c r="L12" s="29">
        <v>369.4169922623152</v>
      </c>
    </row>
    <row r="13" spans="2:12" ht="15">
      <c r="B13" s="30" t="s">
        <v>61</v>
      </c>
      <c r="C13" s="29">
        <v>-1.4321982072983632</v>
      </c>
      <c r="E13" s="30" t="s">
        <v>61</v>
      </c>
      <c r="F13" s="29">
        <v>-9.889883198913374E-2</v>
      </c>
      <c r="H13" s="30" t="s">
        <v>61</v>
      </c>
      <c r="I13" s="29">
        <v>0.89854917550508029</v>
      </c>
      <c r="K13" s="30" t="s">
        <v>61</v>
      </c>
      <c r="L13" s="29">
        <v>-0.91382517356815418</v>
      </c>
    </row>
    <row r="14" spans="2:12" ht="15">
      <c r="B14" s="30" t="s">
        <v>62</v>
      </c>
      <c r="C14" s="29">
        <v>-0.10819478121368523</v>
      </c>
      <c r="E14" s="30" t="s">
        <v>62</v>
      </c>
      <c r="F14" s="29">
        <v>0.67381636935738343</v>
      </c>
      <c r="H14" s="30" t="s">
        <v>62</v>
      </c>
      <c r="I14" s="29">
        <v>1.2978795763403186</v>
      </c>
      <c r="K14" s="30" t="s">
        <v>62</v>
      </c>
      <c r="L14" s="29">
        <v>7.798896657151147E-2</v>
      </c>
    </row>
    <row r="15" spans="2:12" ht="15">
      <c r="B15" s="30" t="s">
        <v>63</v>
      </c>
      <c r="C15" s="29">
        <v>179</v>
      </c>
      <c r="E15" s="30" t="s">
        <v>63</v>
      </c>
      <c r="F15" s="29">
        <v>21280</v>
      </c>
      <c r="H15" s="30" t="s">
        <v>63</v>
      </c>
      <c r="I15" s="29">
        <v>8280</v>
      </c>
      <c r="K15" s="30" t="s">
        <v>63</v>
      </c>
      <c r="L15" s="29">
        <v>60</v>
      </c>
    </row>
    <row r="16" spans="2:12" ht="15">
      <c r="B16" s="30" t="s">
        <v>64</v>
      </c>
      <c r="C16" s="29">
        <v>117</v>
      </c>
      <c r="E16" s="30" t="s">
        <v>64</v>
      </c>
      <c r="F16" s="29">
        <v>2400</v>
      </c>
      <c r="H16" s="30" t="s">
        <v>64</v>
      </c>
      <c r="I16" s="29">
        <v>600</v>
      </c>
      <c r="K16" s="30" t="s">
        <v>64</v>
      </c>
      <c r="L16" s="29">
        <v>20</v>
      </c>
    </row>
    <row r="17" spans="2:12" ht="15">
      <c r="B17" s="30" t="s">
        <v>65</v>
      </c>
      <c r="C17" s="29">
        <v>296</v>
      </c>
      <c r="E17" s="30" t="s">
        <v>65</v>
      </c>
      <c r="F17" s="29">
        <v>23680</v>
      </c>
      <c r="H17" s="30" t="s">
        <v>65</v>
      </c>
      <c r="I17" s="29">
        <v>8880</v>
      </c>
      <c r="K17" s="30" t="s">
        <v>65</v>
      </c>
      <c r="L17" s="29">
        <v>80</v>
      </c>
    </row>
    <row r="18" spans="2:12" ht="15">
      <c r="B18" s="30" t="s">
        <v>66</v>
      </c>
      <c r="C18" s="29">
        <v>49191</v>
      </c>
      <c r="E18" s="30" t="s">
        <v>66</v>
      </c>
      <c r="F18" s="29">
        <v>2407530</v>
      </c>
      <c r="H18" s="30" t="s">
        <v>66</v>
      </c>
      <c r="I18" s="29">
        <v>658411</v>
      </c>
      <c r="K18" s="30" t="s">
        <v>66</v>
      </c>
      <c r="L18" s="29">
        <v>11200</v>
      </c>
    </row>
    <row r="19" spans="2:12" ht="15">
      <c r="B19" s="30" t="s">
        <v>67</v>
      </c>
      <c r="C19" s="29">
        <v>229</v>
      </c>
      <c r="E19" s="30" t="s">
        <v>67</v>
      </c>
      <c r="F19" s="29">
        <v>229</v>
      </c>
      <c r="H19" s="30" t="s">
        <v>67</v>
      </c>
      <c r="I19" s="29">
        <v>229</v>
      </c>
      <c r="K19" s="30" t="s">
        <v>67</v>
      </c>
      <c r="L19" s="29">
        <v>229</v>
      </c>
    </row>
  </sheetData>
  <mergeCells count="4">
    <mergeCell ref="B6:C6"/>
    <mergeCell ref="E6:F6"/>
    <mergeCell ref="H6:I6"/>
    <mergeCell ref="K6:L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H230"/>
  <sheetViews>
    <sheetView topLeftCell="AA1" zoomScale="85" zoomScaleNormal="85" workbookViewId="0">
      <selection activeCell="AE19" sqref="AE19:AG19"/>
    </sheetView>
  </sheetViews>
  <sheetFormatPr defaultRowHeight="14.25"/>
  <cols>
    <col min="1" max="1" width="12.125" style="1" bestFit="1" customWidth="1"/>
    <col min="2" max="2" width="11.5" style="1" customWidth="1"/>
    <col min="3" max="3" width="13.875" style="1" bestFit="1" customWidth="1"/>
    <col min="4" max="4" width="11.5" style="1" bestFit="1" customWidth="1"/>
    <col min="5" max="5" width="11.25" bestFit="1" customWidth="1"/>
    <col min="6" max="6" width="17.125" bestFit="1" customWidth="1"/>
    <col min="7" max="7" width="18.625" customWidth="1"/>
    <col min="8" max="8" width="30.5" bestFit="1" customWidth="1"/>
    <col min="9" max="9" width="22.5" bestFit="1" customWidth="1"/>
    <col min="10" max="10" width="21.375" bestFit="1" customWidth="1"/>
    <col min="11" max="11" width="16.25" bestFit="1" customWidth="1"/>
    <col min="12" max="12" width="29.875" bestFit="1" customWidth="1"/>
    <col min="13" max="13" width="18.125" bestFit="1" customWidth="1"/>
    <col min="14" max="14" width="22.625" bestFit="1" customWidth="1"/>
    <col min="15" max="15" width="13" bestFit="1" customWidth="1"/>
    <col min="16" max="16" width="26.875" bestFit="1" customWidth="1"/>
    <col min="17" max="17" width="24.375" customWidth="1"/>
    <col min="18" max="18" width="9" customWidth="1"/>
    <col min="19" max="19" width="17.25" customWidth="1"/>
    <col min="20" max="20" width="11.375" customWidth="1"/>
    <col min="21" max="21" width="9" customWidth="1"/>
    <col min="22" max="22" width="7.125" customWidth="1"/>
    <col min="23" max="26" width="7.625" customWidth="1"/>
    <col min="27" max="27" width="11.375" customWidth="1"/>
    <col min="28" max="28" width="17.25" customWidth="1"/>
    <col min="29" max="29" width="11.375" customWidth="1"/>
    <col min="30" max="30" width="9" customWidth="1"/>
    <col min="31" max="31" width="10" bestFit="1" customWidth="1"/>
    <col min="32" max="32" width="10" customWidth="1"/>
    <col min="33" max="33" width="7.625" customWidth="1"/>
    <col min="34" max="34" width="25.25" customWidth="1"/>
    <col min="35" max="36" width="17.25" customWidth="1"/>
    <col min="37" max="37" width="14.125" customWidth="1"/>
    <col min="38" max="38" width="10.75" customWidth="1"/>
    <col min="39" max="42" width="9" customWidth="1"/>
    <col min="43" max="43" width="13.5" customWidth="1"/>
    <col min="44" max="44" width="10.125" customWidth="1"/>
    <col min="45" max="48" width="9" customWidth="1"/>
    <col min="49" max="49" width="13.5" customWidth="1"/>
    <col min="50" max="50" width="10.125" customWidth="1"/>
    <col min="51" max="54" width="9" customWidth="1"/>
    <col min="55" max="55" width="13.5" customWidth="1"/>
    <col min="56" max="56" width="10.125" customWidth="1"/>
    <col min="57" max="57" width="14.125" customWidth="1"/>
    <col min="58" max="58" width="10.75" customWidth="1"/>
    <col min="59" max="64" width="9" customWidth="1"/>
    <col min="65" max="65" width="13.5" customWidth="1"/>
    <col min="66" max="66" width="10.125" customWidth="1"/>
    <col min="67" max="72" width="9" customWidth="1"/>
    <col min="73" max="73" width="13.5" customWidth="1"/>
    <col min="74" max="74" width="10.125" customWidth="1"/>
    <col min="75" max="78" width="9" customWidth="1"/>
    <col min="79" max="79" width="13.5" customWidth="1"/>
    <col min="80" max="80" width="10.125" customWidth="1"/>
    <col min="81" max="84" width="9" customWidth="1"/>
    <col min="85" max="85" width="13.5" customWidth="1"/>
    <col min="86" max="86" width="10.125" customWidth="1"/>
    <col min="87" max="87" width="13.875" customWidth="1"/>
    <col min="88" max="88" width="10.625" customWidth="1"/>
    <col min="89" max="94" width="9" customWidth="1"/>
    <col min="95" max="95" width="13.5" customWidth="1"/>
    <col min="96" max="96" width="10.125" customWidth="1"/>
    <col min="97" max="102" width="9" customWidth="1"/>
    <col min="103" max="103" width="13.5" customWidth="1"/>
    <col min="104" max="104" width="10.125" customWidth="1"/>
    <col min="105" max="108" width="9" customWidth="1"/>
    <col min="109" max="109" width="13.5" customWidth="1"/>
    <col min="110" max="110" width="10.125" customWidth="1"/>
    <col min="111" max="114" width="9" customWidth="1"/>
    <col min="115" max="115" width="13.5" customWidth="1"/>
    <col min="116" max="116" width="10.125" customWidth="1"/>
    <col min="117" max="117" width="13.875" customWidth="1"/>
    <col min="118" max="118" width="10.625" customWidth="1"/>
    <col min="119" max="124" width="9" customWidth="1"/>
    <col min="125" max="125" width="13.5" customWidth="1"/>
    <col min="126" max="126" width="10.125" customWidth="1"/>
    <col min="127" max="132" width="9" customWidth="1"/>
    <col min="133" max="133" width="13.5" customWidth="1"/>
    <col min="134" max="134" width="10.125" customWidth="1"/>
    <col min="135" max="138" width="9" customWidth="1"/>
    <col min="139" max="139" width="13.5" customWidth="1"/>
    <col min="140" max="140" width="10.125" customWidth="1"/>
    <col min="141" max="144" width="9" customWidth="1"/>
    <col min="145" max="145" width="13.5" customWidth="1"/>
    <col min="146" max="146" width="10.125" customWidth="1"/>
    <col min="147" max="147" width="13.875" customWidth="1"/>
    <col min="148" max="148" width="10.625" customWidth="1"/>
    <col min="149" max="149" width="14.125" customWidth="1"/>
    <col min="150" max="150" width="10.75" customWidth="1"/>
    <col min="151" max="412" width="17.25" customWidth="1"/>
    <col min="413" max="413" width="14.125" customWidth="1"/>
    <col min="414" max="414" width="10.75" customWidth="1"/>
    <col min="415" max="784" width="16.125" customWidth="1"/>
    <col min="785" max="796" width="16.125" bestFit="1" customWidth="1"/>
    <col min="797" max="797" width="13.375" bestFit="1" customWidth="1"/>
    <col min="798" max="798" width="15.125" bestFit="1" customWidth="1"/>
    <col min="799" max="799" width="14.125" bestFit="1" customWidth="1"/>
    <col min="800" max="800" width="10.75" bestFit="1" customWidth="1"/>
  </cols>
  <sheetData>
    <row r="1" spans="1:33" ht="29.25" customHeight="1">
      <c r="A1" s="25" t="s">
        <v>0</v>
      </c>
      <c r="B1" s="25" t="s">
        <v>22</v>
      </c>
      <c r="C1" s="25" t="s">
        <v>23</v>
      </c>
      <c r="D1" s="25" t="s">
        <v>24</v>
      </c>
      <c r="E1" s="26" t="s">
        <v>1</v>
      </c>
      <c r="F1" s="26" t="s">
        <v>2</v>
      </c>
      <c r="G1" s="26" t="s">
        <v>3</v>
      </c>
      <c r="H1" s="26" t="s">
        <v>34</v>
      </c>
      <c r="I1" s="26" t="s">
        <v>4</v>
      </c>
      <c r="J1" s="26" t="s">
        <v>5</v>
      </c>
      <c r="K1" s="26" t="s">
        <v>6</v>
      </c>
      <c r="L1" s="26" t="s">
        <v>27</v>
      </c>
      <c r="M1" s="26" t="s">
        <v>7</v>
      </c>
      <c r="N1" s="26" t="s">
        <v>26</v>
      </c>
      <c r="O1" s="26" t="s">
        <v>8</v>
      </c>
      <c r="P1" s="26" t="s">
        <v>28</v>
      </c>
      <c r="Q1" s="27" t="s">
        <v>20</v>
      </c>
    </row>
    <row r="2" spans="1:33" ht="15">
      <c r="A2" s="7">
        <v>44927</v>
      </c>
      <c r="B2" s="8" t="str">
        <f t="shared" ref="B2:B65" si="0">TEXT(A2,"yyyy")</f>
        <v>2023</v>
      </c>
      <c r="C2" s="8" t="str">
        <f t="shared" ref="C2:C65" si="1">TEXT(A2,"mmmm")</f>
        <v>January</v>
      </c>
      <c r="D2" s="8" t="str">
        <f>TEXT(A2,"dddd")</f>
        <v>Sunday</v>
      </c>
      <c r="E2" s="9" t="s">
        <v>30</v>
      </c>
      <c r="F2" s="9" t="s">
        <v>9</v>
      </c>
      <c r="G2" s="9">
        <v>223</v>
      </c>
      <c r="H2" s="9">
        <f>SUM($G$2:G2)</f>
        <v>223</v>
      </c>
      <c r="I2" s="9">
        <v>60</v>
      </c>
      <c r="J2" s="9">
        <v>41</v>
      </c>
      <c r="K2" s="10">
        <v>13380</v>
      </c>
      <c r="L2" s="10">
        <f>SUM($K$2:K2)</f>
        <v>13380</v>
      </c>
      <c r="M2" s="9">
        <v>9143</v>
      </c>
      <c r="N2" s="9">
        <f>'Data &amp; Tables'!$O2/'Data &amp; Tables'!$G2</f>
        <v>19</v>
      </c>
      <c r="O2" s="10">
        <v>4237</v>
      </c>
      <c r="P2" s="11">
        <f>SUM($O$2:O2)</f>
        <v>4237</v>
      </c>
      <c r="Q2" s="12">
        <f t="shared" ref="Q2:Q65" si="2">((O2/K2)*100)/100</f>
        <v>0.31666666666666665</v>
      </c>
    </row>
    <row r="3" spans="1:33" ht="15">
      <c r="A3" s="13">
        <v>44929</v>
      </c>
      <c r="B3" s="14" t="str">
        <f t="shared" si="0"/>
        <v>2023</v>
      </c>
      <c r="C3" s="14" t="str">
        <f t="shared" si="1"/>
        <v>January</v>
      </c>
      <c r="D3" s="14" t="str">
        <f t="shared" ref="D3:D65" si="3">TEXT(A3,"dddd")</f>
        <v>Tuesday</v>
      </c>
      <c r="E3" s="15" t="s">
        <v>30</v>
      </c>
      <c r="F3" s="15" t="s">
        <v>9</v>
      </c>
      <c r="G3" s="15">
        <v>223</v>
      </c>
      <c r="H3" s="15">
        <f>SUM($G$2:G3)</f>
        <v>446</v>
      </c>
      <c r="I3" s="15">
        <v>60</v>
      </c>
      <c r="J3" s="15">
        <v>41</v>
      </c>
      <c r="K3" s="16">
        <v>13380</v>
      </c>
      <c r="L3" s="16">
        <f>SUM($K$2:K3)</f>
        <v>26760</v>
      </c>
      <c r="M3" s="15">
        <v>9143</v>
      </c>
      <c r="N3" s="15">
        <f>'Data &amp; Tables'!$O3/'Data &amp; Tables'!$G3</f>
        <v>19</v>
      </c>
      <c r="O3" s="16">
        <v>4237</v>
      </c>
      <c r="P3" s="17">
        <f>SUM($O$2:O3)</f>
        <v>8474</v>
      </c>
      <c r="Q3" s="18">
        <f t="shared" si="2"/>
        <v>0.31666666666666665</v>
      </c>
      <c r="T3" s="2" t="s">
        <v>3</v>
      </c>
      <c r="U3" s="2" t="s">
        <v>21</v>
      </c>
      <c r="AC3" s="2" t="s">
        <v>44</v>
      </c>
      <c r="AD3" s="3" t="s">
        <v>3</v>
      </c>
      <c r="AE3" s="3" t="s">
        <v>7</v>
      </c>
      <c r="AF3" s="3" t="s">
        <v>6</v>
      </c>
      <c r="AG3" s="3" t="s">
        <v>8</v>
      </c>
    </row>
    <row r="4" spans="1:33" ht="15">
      <c r="A4" s="19">
        <v>44930</v>
      </c>
      <c r="B4" s="20" t="str">
        <f t="shared" si="0"/>
        <v>2023</v>
      </c>
      <c r="C4" s="20" t="str">
        <f t="shared" si="1"/>
        <v>January</v>
      </c>
      <c r="D4" s="20" t="str">
        <f t="shared" si="3"/>
        <v>Wednesday</v>
      </c>
      <c r="E4" s="21" t="s">
        <v>29</v>
      </c>
      <c r="F4" s="21" t="s">
        <v>9</v>
      </c>
      <c r="G4" s="21">
        <v>290</v>
      </c>
      <c r="H4" s="21">
        <f>SUM($G$2:G4)</f>
        <v>736</v>
      </c>
      <c r="I4" s="21">
        <v>60</v>
      </c>
      <c r="J4" s="21">
        <v>41</v>
      </c>
      <c r="K4" s="22">
        <v>17400</v>
      </c>
      <c r="L4" s="22">
        <f>SUM($K$2:K4)</f>
        <v>44160</v>
      </c>
      <c r="M4" s="21">
        <v>11890</v>
      </c>
      <c r="N4" s="21">
        <f>'Data &amp; Tables'!$O4/'Data &amp; Tables'!$G4</f>
        <v>19</v>
      </c>
      <c r="O4" s="22">
        <v>5510</v>
      </c>
      <c r="P4" s="23">
        <f>SUM($O$2:O4)</f>
        <v>13984</v>
      </c>
      <c r="Q4" s="24">
        <f t="shared" si="2"/>
        <v>0.31666666666666665</v>
      </c>
      <c r="T4" s="2" t="s">
        <v>1</v>
      </c>
      <c r="U4" s="3" t="s">
        <v>9</v>
      </c>
      <c r="V4" s="3" t="s">
        <v>10</v>
      </c>
      <c r="W4" s="3" t="s">
        <v>11</v>
      </c>
      <c r="X4" s="3" t="s">
        <v>12</v>
      </c>
      <c r="Y4" s="3" t="s">
        <v>13</v>
      </c>
      <c r="Z4" s="3" t="s">
        <v>14</v>
      </c>
      <c r="AA4" s="3" t="s">
        <v>15</v>
      </c>
      <c r="AC4" s="4" t="s">
        <v>37</v>
      </c>
      <c r="AD4" s="5">
        <v>8518</v>
      </c>
      <c r="AE4" s="5">
        <v>308536</v>
      </c>
      <c r="AF4" s="5">
        <v>427100</v>
      </c>
      <c r="AG4" s="5">
        <v>118564</v>
      </c>
    </row>
    <row r="5" spans="1:33" ht="15">
      <c r="A5" s="13">
        <v>44935</v>
      </c>
      <c r="B5" s="14" t="str">
        <f t="shared" si="0"/>
        <v>2023</v>
      </c>
      <c r="C5" s="14" t="str">
        <f t="shared" si="1"/>
        <v>January</v>
      </c>
      <c r="D5" s="14" t="str">
        <f t="shared" si="3"/>
        <v>Monday</v>
      </c>
      <c r="E5" s="15" t="s">
        <v>29</v>
      </c>
      <c r="F5" s="15" t="s">
        <v>10</v>
      </c>
      <c r="G5" s="15">
        <v>290</v>
      </c>
      <c r="H5" s="15">
        <f>SUM($G$2:G5)</f>
        <v>1026</v>
      </c>
      <c r="I5" s="15">
        <v>20</v>
      </c>
      <c r="J5" s="15">
        <v>15</v>
      </c>
      <c r="K5" s="16">
        <v>5800</v>
      </c>
      <c r="L5" s="16">
        <f>SUM($K$2:K5)</f>
        <v>49960</v>
      </c>
      <c r="M5" s="15">
        <v>4350</v>
      </c>
      <c r="N5" s="15">
        <f>'Data &amp; Tables'!$O5/'Data &amp; Tables'!$G5</f>
        <v>5</v>
      </c>
      <c r="O5" s="16">
        <v>1450</v>
      </c>
      <c r="P5" s="17">
        <f>SUM($O$2:O5)</f>
        <v>15434</v>
      </c>
      <c r="Q5" s="18">
        <f t="shared" si="2"/>
        <v>0.25</v>
      </c>
      <c r="T5" s="4" t="s">
        <v>29</v>
      </c>
      <c r="U5" s="5">
        <v>2161</v>
      </c>
      <c r="V5" s="5">
        <v>1015</v>
      </c>
      <c r="W5" s="5">
        <v>1830</v>
      </c>
      <c r="X5" s="5">
        <v>2194</v>
      </c>
      <c r="Y5" s="5">
        <v>2922</v>
      </c>
      <c r="Z5" s="5">
        <v>2067</v>
      </c>
      <c r="AA5" s="5">
        <v>12189</v>
      </c>
      <c r="AC5" s="4" t="s">
        <v>38</v>
      </c>
      <c r="AD5" s="5">
        <v>7425</v>
      </c>
      <c r="AE5" s="5">
        <v>291971</v>
      </c>
      <c r="AF5" s="5">
        <v>410510</v>
      </c>
      <c r="AG5" s="5">
        <v>118539</v>
      </c>
    </row>
    <row r="6" spans="1:33" ht="15">
      <c r="A6" s="19">
        <v>44943</v>
      </c>
      <c r="B6" s="20" t="str">
        <f t="shared" si="0"/>
        <v>2023</v>
      </c>
      <c r="C6" s="20" t="str">
        <f t="shared" si="1"/>
        <v>January</v>
      </c>
      <c r="D6" s="20" t="str">
        <f t="shared" si="3"/>
        <v>Tuesday</v>
      </c>
      <c r="E6" s="21" t="s">
        <v>32</v>
      </c>
      <c r="F6" s="21" t="s">
        <v>11</v>
      </c>
      <c r="G6" s="21">
        <v>290</v>
      </c>
      <c r="H6" s="21">
        <f>SUM($G$2:G6)</f>
        <v>1316</v>
      </c>
      <c r="I6" s="21">
        <v>80</v>
      </c>
      <c r="J6" s="21">
        <v>50</v>
      </c>
      <c r="K6" s="22">
        <v>23200</v>
      </c>
      <c r="L6" s="22">
        <f>SUM($K$2:K6)</f>
        <v>73160</v>
      </c>
      <c r="M6" s="21">
        <v>14500</v>
      </c>
      <c r="N6" s="21">
        <f>'Data &amp; Tables'!$O6/'Data &amp; Tables'!$G6</f>
        <v>30</v>
      </c>
      <c r="O6" s="22">
        <v>8700</v>
      </c>
      <c r="P6" s="23">
        <f>SUM($O$2:O6)</f>
        <v>24134</v>
      </c>
      <c r="Q6" s="24">
        <f t="shared" si="2"/>
        <v>0.375</v>
      </c>
      <c r="T6" s="4" t="s">
        <v>30</v>
      </c>
      <c r="U6" s="5">
        <v>2613</v>
      </c>
      <c r="V6" s="5">
        <v>1640</v>
      </c>
      <c r="W6" s="5">
        <v>1710</v>
      </c>
      <c r="X6" s="5">
        <v>1956</v>
      </c>
      <c r="Y6" s="5">
        <v>1145</v>
      </c>
      <c r="Z6" s="5">
        <v>1716</v>
      </c>
      <c r="AA6" s="5">
        <v>10780</v>
      </c>
      <c r="AC6" s="4" t="s">
        <v>36</v>
      </c>
      <c r="AD6" s="5">
        <v>7461</v>
      </c>
      <c r="AE6" s="5">
        <v>254654</v>
      </c>
      <c r="AF6" s="5">
        <v>352720</v>
      </c>
      <c r="AG6" s="5">
        <v>98066</v>
      </c>
    </row>
    <row r="7" spans="1:33" ht="15">
      <c r="A7" s="13">
        <v>44943</v>
      </c>
      <c r="B7" s="14" t="str">
        <f t="shared" si="0"/>
        <v>2023</v>
      </c>
      <c r="C7" s="14" t="str">
        <f t="shared" si="1"/>
        <v>January</v>
      </c>
      <c r="D7" s="14" t="str">
        <f t="shared" si="3"/>
        <v>Tuesday</v>
      </c>
      <c r="E7" s="15" t="s">
        <v>29</v>
      </c>
      <c r="F7" s="15" t="s">
        <v>11</v>
      </c>
      <c r="G7" s="15">
        <v>290</v>
      </c>
      <c r="H7" s="15">
        <f>SUM($G$2:G7)</f>
        <v>1606</v>
      </c>
      <c r="I7" s="15">
        <v>80</v>
      </c>
      <c r="J7" s="15">
        <v>50</v>
      </c>
      <c r="K7" s="16">
        <v>23200</v>
      </c>
      <c r="L7" s="16">
        <f>SUM($K$2:K7)</f>
        <v>96360</v>
      </c>
      <c r="M7" s="15">
        <v>14500</v>
      </c>
      <c r="N7" s="15">
        <f>'Data &amp; Tables'!$O7/'Data &amp; Tables'!$G7</f>
        <v>30</v>
      </c>
      <c r="O7" s="16">
        <v>8700</v>
      </c>
      <c r="P7" s="17">
        <f>SUM($O$2:O7)</f>
        <v>32834</v>
      </c>
      <c r="Q7" s="18">
        <f t="shared" si="2"/>
        <v>0.375</v>
      </c>
      <c r="T7" s="4" t="s">
        <v>31</v>
      </c>
      <c r="U7" s="5">
        <v>799</v>
      </c>
      <c r="V7" s="5">
        <v>1148</v>
      </c>
      <c r="W7" s="5">
        <v>3019</v>
      </c>
      <c r="X7" s="5">
        <v>1741</v>
      </c>
      <c r="Y7" s="5">
        <v>2121</v>
      </c>
      <c r="Z7" s="5">
        <v>717</v>
      </c>
      <c r="AA7" s="5">
        <v>9545</v>
      </c>
      <c r="AC7" s="4" t="s">
        <v>42</v>
      </c>
      <c r="AD7" s="5">
        <v>8300</v>
      </c>
      <c r="AE7" s="5">
        <v>273383</v>
      </c>
      <c r="AF7" s="5">
        <v>369140</v>
      </c>
      <c r="AG7" s="5">
        <v>95757</v>
      </c>
    </row>
    <row r="8" spans="1:33" ht="15">
      <c r="A8" s="19">
        <v>44958</v>
      </c>
      <c r="B8" s="20" t="str">
        <f t="shared" si="0"/>
        <v>2023</v>
      </c>
      <c r="C8" s="20" t="str">
        <f t="shared" si="1"/>
        <v>February</v>
      </c>
      <c r="D8" s="20" t="str">
        <f t="shared" si="3"/>
        <v>Wednesday</v>
      </c>
      <c r="E8" s="21" t="s">
        <v>33</v>
      </c>
      <c r="F8" s="21" t="s">
        <v>12</v>
      </c>
      <c r="G8" s="21">
        <v>290</v>
      </c>
      <c r="H8" s="21">
        <f>SUM($G$2:G8)</f>
        <v>1896</v>
      </c>
      <c r="I8" s="21">
        <v>50</v>
      </c>
      <c r="J8" s="21">
        <v>40</v>
      </c>
      <c r="K8" s="22">
        <v>14500</v>
      </c>
      <c r="L8" s="22">
        <f>SUM($K$2:K8)</f>
        <v>110860</v>
      </c>
      <c r="M8" s="21">
        <v>11600</v>
      </c>
      <c r="N8" s="21">
        <f>'Data &amp; Tables'!$O8/'Data &amp; Tables'!$G8</f>
        <v>10</v>
      </c>
      <c r="O8" s="22">
        <v>2900</v>
      </c>
      <c r="P8" s="23">
        <f>SUM($O$2:O8)</f>
        <v>35734</v>
      </c>
      <c r="Q8" s="24">
        <f t="shared" si="2"/>
        <v>0.2</v>
      </c>
      <c r="T8" s="4" t="s">
        <v>32</v>
      </c>
      <c r="U8" s="5">
        <v>1654</v>
      </c>
      <c r="V8" s="5">
        <v>1434</v>
      </c>
      <c r="W8" s="5">
        <v>1015</v>
      </c>
      <c r="X8" s="5">
        <v>1401</v>
      </c>
      <c r="Y8" s="5">
        <v>1468</v>
      </c>
      <c r="Z8" s="5">
        <v>2439</v>
      </c>
      <c r="AA8" s="5">
        <v>9411</v>
      </c>
      <c r="AC8" s="4" t="s">
        <v>40</v>
      </c>
      <c r="AD8" s="5">
        <v>6660</v>
      </c>
      <c r="AE8" s="5">
        <v>230511</v>
      </c>
      <c r="AF8" s="5">
        <v>314160</v>
      </c>
      <c r="AG8" s="5">
        <v>83649</v>
      </c>
    </row>
    <row r="9" spans="1:33" ht="15">
      <c r="A9" s="13">
        <v>44963</v>
      </c>
      <c r="B9" s="14" t="str">
        <f t="shared" si="0"/>
        <v>2023</v>
      </c>
      <c r="C9" s="14" t="str">
        <f t="shared" si="1"/>
        <v>February</v>
      </c>
      <c r="D9" s="14" t="str">
        <f t="shared" si="3"/>
        <v>Monday</v>
      </c>
      <c r="E9" s="15" t="s">
        <v>30</v>
      </c>
      <c r="F9" s="15" t="s">
        <v>11</v>
      </c>
      <c r="G9" s="15">
        <v>290</v>
      </c>
      <c r="H9" s="15">
        <f>SUM($G$2:G9)</f>
        <v>2186</v>
      </c>
      <c r="I9" s="15">
        <v>80</v>
      </c>
      <c r="J9" s="15">
        <v>50</v>
      </c>
      <c r="K9" s="16">
        <v>23200</v>
      </c>
      <c r="L9" s="16">
        <f>SUM($K$2:K9)</f>
        <v>134060</v>
      </c>
      <c r="M9" s="15">
        <v>14500</v>
      </c>
      <c r="N9" s="15">
        <f>'Data &amp; Tables'!$O9/'Data &amp; Tables'!$G9</f>
        <v>30</v>
      </c>
      <c r="O9" s="16">
        <v>8700</v>
      </c>
      <c r="P9" s="17">
        <f>SUM($O$2:O9)</f>
        <v>44434</v>
      </c>
      <c r="Q9" s="18">
        <f t="shared" si="2"/>
        <v>0.375</v>
      </c>
      <c r="T9" s="4" t="s">
        <v>33</v>
      </c>
      <c r="U9" s="5">
        <v>1767</v>
      </c>
      <c r="V9" s="5">
        <v>1726</v>
      </c>
      <c r="W9" s="5">
        <v>717</v>
      </c>
      <c r="X9" s="5">
        <v>921</v>
      </c>
      <c r="Y9" s="5">
        <v>1434</v>
      </c>
      <c r="Z9" s="5">
        <v>701</v>
      </c>
      <c r="AA9" s="5">
        <v>7266</v>
      </c>
      <c r="AC9" s="4" t="s">
        <v>39</v>
      </c>
      <c r="AD9" s="5">
        <v>5074</v>
      </c>
      <c r="AE9" s="5">
        <v>194104</v>
      </c>
      <c r="AF9" s="5">
        <v>266320</v>
      </c>
      <c r="AG9" s="5">
        <v>72216</v>
      </c>
    </row>
    <row r="10" spans="1:33" ht="15">
      <c r="A10" s="19">
        <v>44966</v>
      </c>
      <c r="B10" s="20" t="str">
        <f t="shared" si="0"/>
        <v>2023</v>
      </c>
      <c r="C10" s="20" t="str">
        <f t="shared" si="1"/>
        <v>February</v>
      </c>
      <c r="D10" s="20" t="str">
        <f t="shared" si="3"/>
        <v>Thursday</v>
      </c>
      <c r="E10" s="21" t="s">
        <v>31</v>
      </c>
      <c r="F10" s="21" t="s">
        <v>12</v>
      </c>
      <c r="G10" s="21">
        <v>290</v>
      </c>
      <c r="H10" s="21">
        <f>SUM($G$2:G10)</f>
        <v>2476</v>
      </c>
      <c r="I10" s="21">
        <v>50</v>
      </c>
      <c r="J10" s="21">
        <v>40</v>
      </c>
      <c r="K10" s="22">
        <v>14500</v>
      </c>
      <c r="L10" s="22">
        <f>SUM($K$2:K10)</f>
        <v>148560</v>
      </c>
      <c r="M10" s="21">
        <v>11600</v>
      </c>
      <c r="N10" s="21">
        <f>'Data &amp; Tables'!$O10/'Data &amp; Tables'!$G10</f>
        <v>10</v>
      </c>
      <c r="O10" s="22">
        <v>2900</v>
      </c>
      <c r="P10" s="23">
        <f>SUM($O$2:O10)</f>
        <v>47334</v>
      </c>
      <c r="Q10" s="24">
        <f t="shared" si="2"/>
        <v>0.2</v>
      </c>
      <c r="T10" s="4" t="s">
        <v>15</v>
      </c>
      <c r="U10" s="5">
        <v>8994</v>
      </c>
      <c r="V10" s="5">
        <v>6963</v>
      </c>
      <c r="W10" s="5">
        <v>8291</v>
      </c>
      <c r="X10" s="5">
        <v>8213</v>
      </c>
      <c r="Y10" s="5">
        <v>9090</v>
      </c>
      <c r="Z10" s="5">
        <v>7640</v>
      </c>
      <c r="AA10" s="5">
        <v>49191</v>
      </c>
      <c r="AC10" s="4" t="s">
        <v>41</v>
      </c>
      <c r="AD10" s="5">
        <v>5753</v>
      </c>
      <c r="AE10" s="5">
        <v>195960</v>
      </c>
      <c r="AF10" s="5">
        <v>267580</v>
      </c>
      <c r="AG10" s="5">
        <v>71620</v>
      </c>
    </row>
    <row r="11" spans="1:33" ht="15">
      <c r="A11" s="13">
        <v>44972</v>
      </c>
      <c r="B11" s="14" t="str">
        <f t="shared" si="0"/>
        <v>2023</v>
      </c>
      <c r="C11" s="14" t="str">
        <f t="shared" si="1"/>
        <v>February</v>
      </c>
      <c r="D11" s="14" t="str">
        <f t="shared" si="3"/>
        <v>Wednesday</v>
      </c>
      <c r="E11" s="15" t="s">
        <v>30</v>
      </c>
      <c r="F11" s="15" t="s">
        <v>10</v>
      </c>
      <c r="G11" s="15">
        <v>290</v>
      </c>
      <c r="H11" s="15">
        <f>SUM($G$2:G11)</f>
        <v>2766</v>
      </c>
      <c r="I11" s="15">
        <v>20</v>
      </c>
      <c r="J11" s="15">
        <v>15</v>
      </c>
      <c r="K11" s="16">
        <v>5800</v>
      </c>
      <c r="L11" s="16">
        <f>SUM($K$2:K11)</f>
        <v>154360</v>
      </c>
      <c r="M11" s="15">
        <v>4350</v>
      </c>
      <c r="N11" s="15">
        <f>'Data &amp; Tables'!$O11/'Data &amp; Tables'!$G11</f>
        <v>5</v>
      </c>
      <c r="O11" s="16">
        <v>1450</v>
      </c>
      <c r="P11" s="17">
        <f>SUM($O$2:O11)</f>
        <v>48784</v>
      </c>
      <c r="Q11" s="18">
        <f t="shared" si="2"/>
        <v>0.25</v>
      </c>
      <c r="AC11" s="4" t="s">
        <v>15</v>
      </c>
      <c r="AD11" s="5">
        <v>49191</v>
      </c>
      <c r="AE11" s="5">
        <v>1749119</v>
      </c>
      <c r="AF11" s="5">
        <v>2407530</v>
      </c>
      <c r="AG11" s="5">
        <v>658411</v>
      </c>
    </row>
    <row r="12" spans="1:33" ht="15">
      <c r="A12" s="19">
        <v>44974</v>
      </c>
      <c r="B12" s="20" t="str">
        <f t="shared" si="0"/>
        <v>2023</v>
      </c>
      <c r="C12" s="20" t="str">
        <f t="shared" si="1"/>
        <v>February</v>
      </c>
      <c r="D12" s="20" t="str">
        <f t="shared" si="3"/>
        <v>Friday</v>
      </c>
      <c r="E12" s="21" t="s">
        <v>29</v>
      </c>
      <c r="F12" s="21" t="s">
        <v>12</v>
      </c>
      <c r="G12" s="21">
        <v>290</v>
      </c>
      <c r="H12" s="21">
        <f>SUM($G$2:G12)</f>
        <v>3056</v>
      </c>
      <c r="I12" s="21">
        <v>50</v>
      </c>
      <c r="J12" s="21">
        <v>40</v>
      </c>
      <c r="K12" s="22">
        <v>14500</v>
      </c>
      <c r="L12" s="22">
        <f>SUM($K$2:K12)</f>
        <v>168860</v>
      </c>
      <c r="M12" s="21">
        <v>11600</v>
      </c>
      <c r="N12" s="21">
        <f>'Data &amp; Tables'!$O12/'Data &amp; Tables'!$G12</f>
        <v>10</v>
      </c>
      <c r="O12" s="22">
        <v>2900</v>
      </c>
      <c r="P12" s="23">
        <f>SUM($O$2:O12)</f>
        <v>51684</v>
      </c>
      <c r="Q12" s="24">
        <f t="shared" si="2"/>
        <v>0.2</v>
      </c>
    </row>
    <row r="13" spans="1:33" ht="15">
      <c r="A13" s="13">
        <v>44982</v>
      </c>
      <c r="B13" s="14" t="str">
        <f t="shared" si="0"/>
        <v>2023</v>
      </c>
      <c r="C13" s="14" t="str">
        <f t="shared" si="1"/>
        <v>February</v>
      </c>
      <c r="D13" s="14" t="str">
        <f t="shared" si="3"/>
        <v>Saturday</v>
      </c>
      <c r="E13" s="15" t="s">
        <v>31</v>
      </c>
      <c r="F13" s="15" t="s">
        <v>13</v>
      </c>
      <c r="G13" s="15">
        <v>290</v>
      </c>
      <c r="H13" s="15">
        <f>SUM($G$2:G13)</f>
        <v>3346</v>
      </c>
      <c r="I13" s="15">
        <v>30</v>
      </c>
      <c r="J13" s="15">
        <v>25</v>
      </c>
      <c r="K13" s="16">
        <v>8700</v>
      </c>
      <c r="L13" s="16">
        <f>SUM($K$2:K13)</f>
        <v>177560</v>
      </c>
      <c r="M13" s="15">
        <v>7250</v>
      </c>
      <c r="N13" s="15">
        <f>'Data &amp; Tables'!$O13/'Data &amp; Tables'!$G13</f>
        <v>5</v>
      </c>
      <c r="O13" s="16">
        <v>1450</v>
      </c>
      <c r="P13" s="17">
        <f>SUM($O$2:O13)</f>
        <v>53134</v>
      </c>
      <c r="Q13" s="18">
        <f t="shared" si="2"/>
        <v>0.16666666666666663</v>
      </c>
      <c r="T13" s="2" t="s">
        <v>7</v>
      </c>
      <c r="U13" s="2" t="s">
        <v>21</v>
      </c>
      <c r="AC13" s="2" t="s">
        <v>43</v>
      </c>
      <c r="AD13" s="3" t="s">
        <v>3</v>
      </c>
      <c r="AE13" s="3" t="s">
        <v>7</v>
      </c>
      <c r="AF13" s="3" t="s">
        <v>6</v>
      </c>
      <c r="AG13" s="3" t="s">
        <v>8</v>
      </c>
    </row>
    <row r="14" spans="1:33" ht="15">
      <c r="A14" s="19">
        <v>44982</v>
      </c>
      <c r="B14" s="20" t="str">
        <f t="shared" si="0"/>
        <v>2023</v>
      </c>
      <c r="C14" s="20" t="str">
        <f t="shared" si="1"/>
        <v>February</v>
      </c>
      <c r="D14" s="20" t="str">
        <f t="shared" si="3"/>
        <v>Saturday</v>
      </c>
      <c r="E14" s="21" t="s">
        <v>29</v>
      </c>
      <c r="F14" s="21" t="s">
        <v>11</v>
      </c>
      <c r="G14" s="21">
        <v>290</v>
      </c>
      <c r="H14" s="21">
        <f>SUM($G$2:G14)</f>
        <v>3636</v>
      </c>
      <c r="I14" s="21">
        <v>80</v>
      </c>
      <c r="J14" s="21">
        <v>50</v>
      </c>
      <c r="K14" s="22">
        <v>23200</v>
      </c>
      <c r="L14" s="22">
        <f>SUM($K$2:K14)</f>
        <v>200760</v>
      </c>
      <c r="M14" s="21">
        <v>14500</v>
      </c>
      <c r="N14" s="21">
        <f>'Data &amp; Tables'!$O14/'Data &amp; Tables'!$G14</f>
        <v>30</v>
      </c>
      <c r="O14" s="22">
        <v>8700</v>
      </c>
      <c r="P14" s="23">
        <f>SUM($O$2:O14)</f>
        <v>61834</v>
      </c>
      <c r="Q14" s="24">
        <f t="shared" si="2"/>
        <v>0.375</v>
      </c>
      <c r="T14" s="2" t="s">
        <v>1</v>
      </c>
      <c r="U14" s="3" t="s">
        <v>9</v>
      </c>
      <c r="V14" s="3" t="s">
        <v>10</v>
      </c>
      <c r="W14" s="3" t="s">
        <v>11</v>
      </c>
      <c r="X14" s="3" t="s">
        <v>12</v>
      </c>
      <c r="Y14" s="3" t="s">
        <v>13</v>
      </c>
      <c r="Z14" s="3" t="s">
        <v>14</v>
      </c>
      <c r="AA14" s="3" t="s">
        <v>15</v>
      </c>
      <c r="AC14" s="4" t="s">
        <v>45</v>
      </c>
      <c r="AD14" s="5">
        <v>5956</v>
      </c>
      <c r="AE14" s="5">
        <v>236076</v>
      </c>
      <c r="AF14" s="5">
        <v>357360</v>
      </c>
      <c r="AG14" s="5">
        <v>121284</v>
      </c>
    </row>
    <row r="15" spans="1:33" ht="15">
      <c r="A15" s="13">
        <v>44998</v>
      </c>
      <c r="B15" s="14" t="str">
        <f t="shared" si="0"/>
        <v>2023</v>
      </c>
      <c r="C15" s="14" t="str">
        <f t="shared" si="1"/>
        <v>March</v>
      </c>
      <c r="D15" s="14" t="str">
        <f t="shared" si="3"/>
        <v>Monday</v>
      </c>
      <c r="E15" s="15" t="s">
        <v>31</v>
      </c>
      <c r="F15" s="15" t="s">
        <v>10</v>
      </c>
      <c r="G15" s="15">
        <v>290</v>
      </c>
      <c r="H15" s="15">
        <f>SUM($G$2:G15)</f>
        <v>3926</v>
      </c>
      <c r="I15" s="15">
        <v>20</v>
      </c>
      <c r="J15" s="15">
        <v>15</v>
      </c>
      <c r="K15" s="16">
        <v>5800</v>
      </c>
      <c r="L15" s="16">
        <f>SUM($K$2:K15)</f>
        <v>206560</v>
      </c>
      <c r="M15" s="15">
        <v>4350</v>
      </c>
      <c r="N15" s="15">
        <f>'Data &amp; Tables'!$O15/'Data &amp; Tables'!$G15</f>
        <v>5</v>
      </c>
      <c r="O15" s="16">
        <v>1450</v>
      </c>
      <c r="P15" s="17">
        <f>SUM($O$2:O15)</f>
        <v>63284</v>
      </c>
      <c r="Q15" s="18">
        <f t="shared" si="2"/>
        <v>0.25</v>
      </c>
      <c r="T15" s="4" t="s">
        <v>29</v>
      </c>
      <c r="U15" s="5">
        <v>88601</v>
      </c>
      <c r="V15" s="5">
        <v>15225</v>
      </c>
      <c r="W15" s="5">
        <v>91500</v>
      </c>
      <c r="X15" s="5">
        <v>87760</v>
      </c>
      <c r="Y15" s="5">
        <v>73050</v>
      </c>
      <c r="Z15" s="5">
        <v>82680</v>
      </c>
      <c r="AA15" s="5">
        <v>438816</v>
      </c>
      <c r="AC15" s="4" t="s">
        <v>46</v>
      </c>
      <c r="AD15" s="5">
        <v>6492</v>
      </c>
      <c r="AE15" s="5">
        <v>239655</v>
      </c>
      <c r="AF15" s="5">
        <v>330770</v>
      </c>
      <c r="AG15" s="5">
        <v>91115</v>
      </c>
    </row>
    <row r="16" spans="1:33" ht="15">
      <c r="A16" s="19">
        <v>44998</v>
      </c>
      <c r="B16" s="20" t="str">
        <f t="shared" si="0"/>
        <v>2023</v>
      </c>
      <c r="C16" s="20" t="str">
        <f t="shared" si="1"/>
        <v>March</v>
      </c>
      <c r="D16" s="20" t="str">
        <f t="shared" si="3"/>
        <v>Monday</v>
      </c>
      <c r="E16" s="21" t="s">
        <v>29</v>
      </c>
      <c r="F16" s="21" t="s">
        <v>14</v>
      </c>
      <c r="G16" s="21">
        <v>290</v>
      </c>
      <c r="H16" s="21">
        <f>SUM($G$2:G16)</f>
        <v>4216</v>
      </c>
      <c r="I16" s="21">
        <v>50</v>
      </c>
      <c r="J16" s="21">
        <v>40</v>
      </c>
      <c r="K16" s="22">
        <v>14500</v>
      </c>
      <c r="L16" s="22">
        <f>SUM($K$2:K16)</f>
        <v>221060</v>
      </c>
      <c r="M16" s="21">
        <v>11600</v>
      </c>
      <c r="N16" s="21">
        <f>'Data &amp; Tables'!$O16/'Data &amp; Tables'!$G16</f>
        <v>10</v>
      </c>
      <c r="O16" s="22">
        <v>2900</v>
      </c>
      <c r="P16" s="23">
        <f>SUM($O$2:O16)</f>
        <v>66184</v>
      </c>
      <c r="Q16" s="24">
        <f t="shared" si="2"/>
        <v>0.2</v>
      </c>
      <c r="T16" s="4" t="s">
        <v>30</v>
      </c>
      <c r="U16" s="5">
        <v>107133</v>
      </c>
      <c r="V16" s="5">
        <v>24600</v>
      </c>
      <c r="W16" s="5">
        <v>85500</v>
      </c>
      <c r="X16" s="5">
        <v>78240</v>
      </c>
      <c r="Y16" s="5">
        <v>28625</v>
      </c>
      <c r="Z16" s="5">
        <v>68640</v>
      </c>
      <c r="AA16" s="5">
        <v>392738</v>
      </c>
      <c r="AC16" s="4" t="s">
        <v>47</v>
      </c>
      <c r="AD16" s="5">
        <v>5364</v>
      </c>
      <c r="AE16" s="5">
        <v>186556</v>
      </c>
      <c r="AF16" s="5">
        <v>240720</v>
      </c>
      <c r="AG16" s="5">
        <v>54164</v>
      </c>
    </row>
    <row r="17" spans="1:33" ht="15">
      <c r="A17" s="13">
        <v>45006</v>
      </c>
      <c r="B17" s="14" t="str">
        <f t="shared" si="0"/>
        <v>2023</v>
      </c>
      <c r="C17" s="14" t="str">
        <f t="shared" si="1"/>
        <v>March</v>
      </c>
      <c r="D17" s="14" t="str">
        <f t="shared" si="3"/>
        <v>Tuesday</v>
      </c>
      <c r="E17" s="15" t="s">
        <v>32</v>
      </c>
      <c r="F17" s="15" t="s">
        <v>14</v>
      </c>
      <c r="G17" s="15">
        <v>290</v>
      </c>
      <c r="H17" s="15">
        <f>SUM($G$2:G17)</f>
        <v>4506</v>
      </c>
      <c r="I17" s="15">
        <v>50</v>
      </c>
      <c r="J17" s="15">
        <v>40</v>
      </c>
      <c r="K17" s="16">
        <v>14500</v>
      </c>
      <c r="L17" s="16">
        <f>SUM($K$2:K17)</f>
        <v>235560</v>
      </c>
      <c r="M17" s="15">
        <v>11600</v>
      </c>
      <c r="N17" s="15">
        <f>'Data &amp; Tables'!$O17/'Data &amp; Tables'!$G17</f>
        <v>10</v>
      </c>
      <c r="O17" s="16">
        <v>2900</v>
      </c>
      <c r="P17" s="17">
        <f>SUM($O$2:O17)</f>
        <v>69084</v>
      </c>
      <c r="Q17" s="18">
        <f t="shared" si="2"/>
        <v>0.2</v>
      </c>
      <c r="T17" s="4" t="s">
        <v>31</v>
      </c>
      <c r="U17" s="5">
        <v>32759</v>
      </c>
      <c r="V17" s="5">
        <v>17220</v>
      </c>
      <c r="W17" s="5">
        <v>150950</v>
      </c>
      <c r="X17" s="5">
        <v>69640</v>
      </c>
      <c r="Y17" s="5">
        <v>53025</v>
      </c>
      <c r="Z17" s="5">
        <v>28680</v>
      </c>
      <c r="AA17" s="5">
        <v>352274</v>
      </c>
      <c r="AC17" s="4" t="s">
        <v>48</v>
      </c>
      <c r="AD17" s="5">
        <v>2868</v>
      </c>
      <c r="AE17" s="5">
        <v>86757</v>
      </c>
      <c r="AF17" s="5">
        <v>114720</v>
      </c>
      <c r="AG17" s="5">
        <v>27963</v>
      </c>
    </row>
    <row r="18" spans="1:33" ht="15">
      <c r="A18" s="19">
        <v>45008</v>
      </c>
      <c r="B18" s="20" t="str">
        <f t="shared" si="0"/>
        <v>2023</v>
      </c>
      <c r="C18" s="20" t="str">
        <f t="shared" si="1"/>
        <v>March</v>
      </c>
      <c r="D18" s="20" t="str">
        <f t="shared" si="3"/>
        <v>Thursday</v>
      </c>
      <c r="E18" s="21" t="s">
        <v>30</v>
      </c>
      <c r="F18" s="21" t="s">
        <v>14</v>
      </c>
      <c r="G18" s="21">
        <v>213</v>
      </c>
      <c r="H18" s="21">
        <f>SUM($G$2:G18)</f>
        <v>4719</v>
      </c>
      <c r="I18" s="21">
        <v>50</v>
      </c>
      <c r="J18" s="21">
        <v>40</v>
      </c>
      <c r="K18" s="22">
        <v>10650</v>
      </c>
      <c r="L18" s="22">
        <f>SUM($K$2:K18)</f>
        <v>246210</v>
      </c>
      <c r="M18" s="21">
        <v>8520</v>
      </c>
      <c r="N18" s="21">
        <f>'Data &amp; Tables'!$O18/'Data &amp; Tables'!$G18</f>
        <v>10</v>
      </c>
      <c r="O18" s="22">
        <v>2130</v>
      </c>
      <c r="P18" s="23">
        <f>SUM($O$2:O18)</f>
        <v>71214</v>
      </c>
      <c r="Q18" s="24">
        <f t="shared" si="2"/>
        <v>0.2</v>
      </c>
      <c r="T18" s="4" t="s">
        <v>32</v>
      </c>
      <c r="U18" s="5">
        <v>67814</v>
      </c>
      <c r="V18" s="5">
        <v>21510</v>
      </c>
      <c r="W18" s="5">
        <v>50750</v>
      </c>
      <c r="X18" s="5">
        <v>56040</v>
      </c>
      <c r="Y18" s="5">
        <v>36700</v>
      </c>
      <c r="Z18" s="5">
        <v>97560</v>
      </c>
      <c r="AA18" s="5">
        <v>330374</v>
      </c>
      <c r="AC18" s="4" t="s">
        <v>35</v>
      </c>
      <c r="AD18" s="5">
        <v>2151</v>
      </c>
      <c r="AE18" s="5">
        <v>76002</v>
      </c>
      <c r="AF18" s="5">
        <v>100380</v>
      </c>
      <c r="AG18" s="5">
        <v>24378</v>
      </c>
    </row>
    <row r="19" spans="1:33" ht="15">
      <c r="A19" s="13">
        <v>45008</v>
      </c>
      <c r="B19" s="14" t="str">
        <f t="shared" si="0"/>
        <v>2023</v>
      </c>
      <c r="C19" s="14" t="str">
        <f t="shared" si="1"/>
        <v>March</v>
      </c>
      <c r="D19" s="14" t="str">
        <f t="shared" si="3"/>
        <v>Thursday</v>
      </c>
      <c r="E19" s="15" t="s">
        <v>33</v>
      </c>
      <c r="F19" s="15" t="s">
        <v>9</v>
      </c>
      <c r="G19" s="15">
        <v>120</v>
      </c>
      <c r="H19" s="15">
        <f>SUM($G$2:G19)</f>
        <v>4839</v>
      </c>
      <c r="I19" s="15">
        <v>60</v>
      </c>
      <c r="J19" s="15">
        <v>41</v>
      </c>
      <c r="K19" s="16">
        <v>7200</v>
      </c>
      <c r="L19" s="16">
        <f>SUM($K$2:K19)</f>
        <v>253410</v>
      </c>
      <c r="M19" s="15">
        <v>4920</v>
      </c>
      <c r="N19" s="15">
        <f>'Data &amp; Tables'!$O19/'Data &amp; Tables'!$G19</f>
        <v>19</v>
      </c>
      <c r="O19" s="16">
        <v>2280</v>
      </c>
      <c r="P19" s="17">
        <f>SUM($O$2:O19)</f>
        <v>73494</v>
      </c>
      <c r="Q19" s="18">
        <f t="shared" si="2"/>
        <v>0.31666666666666665</v>
      </c>
      <c r="T19" s="4" t="s">
        <v>33</v>
      </c>
      <c r="U19" s="5">
        <v>72447</v>
      </c>
      <c r="V19" s="5">
        <v>25890</v>
      </c>
      <c r="W19" s="5">
        <v>35850</v>
      </c>
      <c r="X19" s="5">
        <v>36840</v>
      </c>
      <c r="Y19" s="5">
        <v>35850</v>
      </c>
      <c r="Z19" s="5">
        <v>28040</v>
      </c>
      <c r="AA19" s="5">
        <v>234917</v>
      </c>
      <c r="AC19" s="4" t="s">
        <v>49</v>
      </c>
      <c r="AD19" s="5">
        <v>2868</v>
      </c>
      <c r="AE19" s="5">
        <v>100380</v>
      </c>
      <c r="AF19" s="5">
        <v>150570</v>
      </c>
      <c r="AG19" s="5">
        <v>50190</v>
      </c>
    </row>
    <row r="20" spans="1:33" ht="15">
      <c r="A20" s="19">
        <v>45012</v>
      </c>
      <c r="B20" s="20" t="str">
        <f t="shared" si="0"/>
        <v>2023</v>
      </c>
      <c r="C20" s="20" t="str">
        <f t="shared" si="1"/>
        <v>March</v>
      </c>
      <c r="D20" s="20" t="str">
        <f t="shared" si="3"/>
        <v>Monday</v>
      </c>
      <c r="E20" s="21" t="s">
        <v>32</v>
      </c>
      <c r="F20" s="21" t="s">
        <v>14</v>
      </c>
      <c r="G20" s="21">
        <v>224</v>
      </c>
      <c r="H20" s="21">
        <f>SUM($G$2:G20)</f>
        <v>5063</v>
      </c>
      <c r="I20" s="21">
        <v>50</v>
      </c>
      <c r="J20" s="21">
        <v>40</v>
      </c>
      <c r="K20" s="22">
        <v>11200</v>
      </c>
      <c r="L20" s="22">
        <f>SUM($K$2:K20)</f>
        <v>264610</v>
      </c>
      <c r="M20" s="21">
        <v>8960</v>
      </c>
      <c r="N20" s="21">
        <f>'Data &amp; Tables'!$O20/'Data &amp; Tables'!$G20</f>
        <v>10</v>
      </c>
      <c r="O20" s="22">
        <v>2240</v>
      </c>
      <c r="P20" s="23">
        <f>SUM($O$2:O20)</f>
        <v>75734</v>
      </c>
      <c r="Q20" s="24">
        <f t="shared" si="2"/>
        <v>0.2</v>
      </c>
      <c r="T20" s="4" t="s">
        <v>15</v>
      </c>
      <c r="U20" s="5">
        <v>368754</v>
      </c>
      <c r="V20" s="5">
        <v>104445</v>
      </c>
      <c r="W20" s="5">
        <v>414550</v>
      </c>
      <c r="X20" s="5">
        <v>328520</v>
      </c>
      <c r="Y20" s="5">
        <v>227250</v>
      </c>
      <c r="Z20" s="5">
        <v>305600</v>
      </c>
      <c r="AA20" s="5">
        <v>1749119</v>
      </c>
      <c r="AC20" s="4" t="s">
        <v>50</v>
      </c>
      <c r="AD20" s="5">
        <v>2200</v>
      </c>
      <c r="AE20" s="5">
        <v>88799</v>
      </c>
      <c r="AF20" s="5">
        <v>117990</v>
      </c>
      <c r="AG20" s="5">
        <v>29191</v>
      </c>
    </row>
    <row r="21" spans="1:33" ht="15">
      <c r="A21" s="13">
        <v>45026</v>
      </c>
      <c r="B21" s="14" t="str">
        <f t="shared" si="0"/>
        <v>2023</v>
      </c>
      <c r="C21" s="14" t="str">
        <f t="shared" si="1"/>
        <v>April</v>
      </c>
      <c r="D21" s="14" t="str">
        <f t="shared" si="3"/>
        <v>Monday</v>
      </c>
      <c r="E21" s="15" t="s">
        <v>32</v>
      </c>
      <c r="F21" s="15" t="s">
        <v>10</v>
      </c>
      <c r="G21" s="15">
        <v>141</v>
      </c>
      <c r="H21" s="15">
        <f>SUM($G$2:G21)</f>
        <v>5204</v>
      </c>
      <c r="I21" s="15">
        <v>20</v>
      </c>
      <c r="J21" s="15">
        <v>15</v>
      </c>
      <c r="K21" s="16">
        <v>2820</v>
      </c>
      <c r="L21" s="16">
        <f>SUM($K$2:K21)</f>
        <v>267430</v>
      </c>
      <c r="M21" s="15">
        <v>2115</v>
      </c>
      <c r="N21" s="15">
        <f>'Data &amp; Tables'!$O21/'Data &amp; Tables'!$G21</f>
        <v>5</v>
      </c>
      <c r="O21" s="16">
        <v>705</v>
      </c>
      <c r="P21" s="17">
        <f>SUM($O$2:O21)</f>
        <v>76439</v>
      </c>
      <c r="Q21" s="18">
        <f t="shared" si="2"/>
        <v>0.25</v>
      </c>
      <c r="AC21" s="4" t="s">
        <v>51</v>
      </c>
      <c r="AD21" s="5">
        <v>3921</v>
      </c>
      <c r="AE21" s="5">
        <v>93340</v>
      </c>
      <c r="AF21" s="5">
        <v>116450</v>
      </c>
      <c r="AG21" s="5">
        <v>23110</v>
      </c>
    </row>
    <row r="22" spans="1:33" ht="15">
      <c r="A22" s="19">
        <v>45045</v>
      </c>
      <c r="B22" s="20" t="str">
        <f t="shared" si="0"/>
        <v>2023</v>
      </c>
      <c r="C22" s="20" t="str">
        <f t="shared" si="1"/>
        <v>April</v>
      </c>
      <c r="D22" s="20" t="str">
        <f t="shared" si="3"/>
        <v>Saturday</v>
      </c>
      <c r="E22" s="21" t="s">
        <v>32</v>
      </c>
      <c r="F22" s="21" t="s">
        <v>9</v>
      </c>
      <c r="G22" s="21">
        <v>141</v>
      </c>
      <c r="H22" s="21">
        <f>SUM($G$2:G22)</f>
        <v>5345</v>
      </c>
      <c r="I22" s="21">
        <v>60</v>
      </c>
      <c r="J22" s="21">
        <v>41</v>
      </c>
      <c r="K22" s="22">
        <v>8460</v>
      </c>
      <c r="L22" s="22">
        <f>SUM($K$2:K22)</f>
        <v>275890</v>
      </c>
      <c r="M22" s="21">
        <v>5781</v>
      </c>
      <c r="N22" s="21">
        <f>'Data &amp; Tables'!$O22/'Data &amp; Tables'!$G22</f>
        <v>19</v>
      </c>
      <c r="O22" s="22">
        <v>2679</v>
      </c>
      <c r="P22" s="23">
        <f>SUM($O$2:O22)</f>
        <v>79118</v>
      </c>
      <c r="Q22" s="24">
        <f t="shared" si="2"/>
        <v>0.31666666666666665</v>
      </c>
      <c r="AC22" s="4" t="s">
        <v>52</v>
      </c>
      <c r="AD22" s="5">
        <v>6383</v>
      </c>
      <c r="AE22" s="5">
        <v>260953</v>
      </c>
      <c r="AF22" s="5">
        <v>372430</v>
      </c>
      <c r="AG22" s="5">
        <v>111477</v>
      </c>
    </row>
    <row r="23" spans="1:33" ht="15">
      <c r="A23" s="13">
        <v>45045</v>
      </c>
      <c r="B23" s="14" t="str">
        <f t="shared" si="0"/>
        <v>2023</v>
      </c>
      <c r="C23" s="14" t="str">
        <f t="shared" si="1"/>
        <v>April</v>
      </c>
      <c r="D23" s="14" t="str">
        <f t="shared" si="3"/>
        <v>Saturday</v>
      </c>
      <c r="E23" s="15" t="s">
        <v>31</v>
      </c>
      <c r="F23" s="15" t="s">
        <v>14</v>
      </c>
      <c r="G23" s="15">
        <v>141</v>
      </c>
      <c r="H23" s="15">
        <f>SUM($G$2:G23)</f>
        <v>5486</v>
      </c>
      <c r="I23" s="15">
        <v>50</v>
      </c>
      <c r="J23" s="15">
        <v>40</v>
      </c>
      <c r="K23" s="16">
        <v>7050</v>
      </c>
      <c r="L23" s="16">
        <f>SUM($K$2:K23)</f>
        <v>282940</v>
      </c>
      <c r="M23" s="15">
        <v>5640</v>
      </c>
      <c r="N23" s="15">
        <f>'Data &amp; Tables'!$O23/'Data &amp; Tables'!$G23</f>
        <v>10</v>
      </c>
      <c r="O23" s="16">
        <v>1410</v>
      </c>
      <c r="P23" s="17">
        <f>SUM($O$2:O23)</f>
        <v>80528</v>
      </c>
      <c r="Q23" s="18">
        <f t="shared" si="2"/>
        <v>0.2</v>
      </c>
      <c r="T23" s="2" t="s">
        <v>6</v>
      </c>
      <c r="U23" s="2" t="s">
        <v>21</v>
      </c>
      <c r="AC23" s="4" t="s">
        <v>53</v>
      </c>
      <c r="AD23" s="5">
        <v>10988</v>
      </c>
      <c r="AE23" s="5">
        <v>380601</v>
      </c>
      <c r="AF23" s="5">
        <v>506140</v>
      </c>
      <c r="AG23" s="5">
        <v>125539</v>
      </c>
    </row>
    <row r="24" spans="1:33" ht="15">
      <c r="A24" s="19">
        <v>45046</v>
      </c>
      <c r="B24" s="20" t="str">
        <f t="shared" si="0"/>
        <v>2023</v>
      </c>
      <c r="C24" s="20" t="str">
        <f t="shared" si="1"/>
        <v>April</v>
      </c>
      <c r="D24" s="20" t="str">
        <f t="shared" si="3"/>
        <v>Sunday</v>
      </c>
      <c r="E24" s="21" t="s">
        <v>32</v>
      </c>
      <c r="F24" s="21" t="s">
        <v>13</v>
      </c>
      <c r="G24" s="21">
        <v>141</v>
      </c>
      <c r="H24" s="21">
        <f>SUM($G$2:G24)</f>
        <v>5627</v>
      </c>
      <c r="I24" s="21">
        <v>30</v>
      </c>
      <c r="J24" s="21">
        <v>25</v>
      </c>
      <c r="K24" s="22">
        <v>4230</v>
      </c>
      <c r="L24" s="22">
        <f>SUM($K$2:K24)</f>
        <v>287170</v>
      </c>
      <c r="M24" s="21">
        <v>3525</v>
      </c>
      <c r="N24" s="21">
        <f>'Data &amp; Tables'!$O24/'Data &amp; Tables'!$G24</f>
        <v>5</v>
      </c>
      <c r="O24" s="22">
        <v>705</v>
      </c>
      <c r="P24" s="23">
        <f>SUM($O$2:O24)</f>
        <v>81233</v>
      </c>
      <c r="Q24" s="24">
        <f t="shared" si="2"/>
        <v>0.16666666666666663</v>
      </c>
      <c r="T24" s="2" t="s">
        <v>1</v>
      </c>
      <c r="U24" s="3" t="s">
        <v>9</v>
      </c>
      <c r="V24" s="3" t="s">
        <v>10</v>
      </c>
      <c r="W24" s="3" t="s">
        <v>11</v>
      </c>
      <c r="X24" s="3" t="s">
        <v>12</v>
      </c>
      <c r="Y24" s="3" t="s">
        <v>13</v>
      </c>
      <c r="Z24" s="3" t="s">
        <v>14</v>
      </c>
      <c r="AA24" s="3" t="s">
        <v>15</v>
      </c>
      <c r="AC24" s="4" t="s">
        <v>15</v>
      </c>
      <c r="AD24" s="5">
        <v>49191</v>
      </c>
      <c r="AE24" s="5">
        <v>1749119</v>
      </c>
      <c r="AF24" s="5">
        <v>2407530</v>
      </c>
      <c r="AG24" s="5">
        <v>658411</v>
      </c>
    </row>
    <row r="25" spans="1:33" ht="15">
      <c r="A25" s="13">
        <v>45048</v>
      </c>
      <c r="B25" s="14" t="str">
        <f t="shared" si="0"/>
        <v>2023</v>
      </c>
      <c r="C25" s="14" t="str">
        <f t="shared" si="1"/>
        <v>May</v>
      </c>
      <c r="D25" s="14" t="str">
        <f t="shared" si="3"/>
        <v>Tuesday</v>
      </c>
      <c r="E25" s="15" t="s">
        <v>32</v>
      </c>
      <c r="F25" s="15" t="s">
        <v>14</v>
      </c>
      <c r="G25" s="15">
        <v>141</v>
      </c>
      <c r="H25" s="15">
        <f>SUM($G$2:G25)</f>
        <v>5768</v>
      </c>
      <c r="I25" s="15">
        <v>50</v>
      </c>
      <c r="J25" s="15">
        <v>40</v>
      </c>
      <c r="K25" s="16">
        <v>7050</v>
      </c>
      <c r="L25" s="16">
        <f>SUM($K$2:K25)</f>
        <v>294220</v>
      </c>
      <c r="M25" s="15">
        <v>5640</v>
      </c>
      <c r="N25" s="15">
        <f>'Data &amp; Tables'!$O25/'Data &amp; Tables'!$G25</f>
        <v>10</v>
      </c>
      <c r="O25" s="16">
        <v>1410</v>
      </c>
      <c r="P25" s="17">
        <f>SUM($O$2:O25)</f>
        <v>82643</v>
      </c>
      <c r="Q25" s="18">
        <f t="shared" si="2"/>
        <v>0.2</v>
      </c>
      <c r="T25" s="4" t="s">
        <v>29</v>
      </c>
      <c r="U25" s="5">
        <v>129660</v>
      </c>
      <c r="V25" s="5">
        <v>20300</v>
      </c>
      <c r="W25" s="5">
        <v>146400</v>
      </c>
      <c r="X25" s="5">
        <v>109700</v>
      </c>
      <c r="Y25" s="5">
        <v>87660</v>
      </c>
      <c r="Z25" s="5">
        <v>103350</v>
      </c>
      <c r="AA25" s="5">
        <v>597070</v>
      </c>
    </row>
    <row r="26" spans="1:33" ht="15">
      <c r="A26" s="19">
        <v>45049</v>
      </c>
      <c r="B26" s="20" t="str">
        <f t="shared" si="0"/>
        <v>2023</v>
      </c>
      <c r="C26" s="20" t="str">
        <f t="shared" si="1"/>
        <v>May</v>
      </c>
      <c r="D26" s="20" t="str">
        <f t="shared" si="3"/>
        <v>Wednesday</v>
      </c>
      <c r="E26" s="21" t="s">
        <v>30</v>
      </c>
      <c r="F26" s="21" t="s">
        <v>9</v>
      </c>
      <c r="G26" s="21">
        <v>141</v>
      </c>
      <c r="H26" s="21">
        <f>SUM($G$2:G26)</f>
        <v>5909</v>
      </c>
      <c r="I26" s="21">
        <v>60</v>
      </c>
      <c r="J26" s="21">
        <v>41</v>
      </c>
      <c r="K26" s="22">
        <v>8460</v>
      </c>
      <c r="L26" s="22">
        <f>SUM($K$2:K26)</f>
        <v>302680</v>
      </c>
      <c r="M26" s="21">
        <v>5781</v>
      </c>
      <c r="N26" s="21">
        <f>'Data &amp; Tables'!$O26/'Data &amp; Tables'!$G26</f>
        <v>19</v>
      </c>
      <c r="O26" s="22">
        <v>2679</v>
      </c>
      <c r="P26" s="23">
        <f>SUM($O$2:O26)</f>
        <v>85322</v>
      </c>
      <c r="Q26" s="24">
        <f t="shared" si="2"/>
        <v>0.31666666666666665</v>
      </c>
      <c r="T26" s="4" t="s">
        <v>30</v>
      </c>
      <c r="U26" s="5">
        <v>156780</v>
      </c>
      <c r="V26" s="5">
        <v>32800</v>
      </c>
      <c r="W26" s="5">
        <v>136800</v>
      </c>
      <c r="X26" s="5">
        <v>97800</v>
      </c>
      <c r="Y26" s="5">
        <v>34350</v>
      </c>
      <c r="Z26" s="5">
        <v>85800</v>
      </c>
      <c r="AA26" s="5">
        <v>544330</v>
      </c>
      <c r="AC26" s="2" t="s">
        <v>25</v>
      </c>
      <c r="AD26" s="3" t="s">
        <v>3</v>
      </c>
      <c r="AE26" s="3" t="s">
        <v>7</v>
      </c>
      <c r="AF26" s="3" t="s">
        <v>6</v>
      </c>
      <c r="AG26" s="3" t="s">
        <v>8</v>
      </c>
    </row>
    <row r="27" spans="1:33" ht="15">
      <c r="A27" s="13">
        <v>45053</v>
      </c>
      <c r="B27" s="14" t="str">
        <f t="shared" si="0"/>
        <v>2023</v>
      </c>
      <c r="C27" s="14" t="str">
        <f t="shared" si="1"/>
        <v>May</v>
      </c>
      <c r="D27" s="14" t="str">
        <f t="shared" si="3"/>
        <v>Sunday</v>
      </c>
      <c r="E27" s="15" t="s">
        <v>33</v>
      </c>
      <c r="F27" s="15" t="s">
        <v>13</v>
      </c>
      <c r="G27" s="15">
        <v>141</v>
      </c>
      <c r="H27" s="15">
        <f>SUM($G$2:G27)</f>
        <v>6050</v>
      </c>
      <c r="I27" s="15">
        <v>30</v>
      </c>
      <c r="J27" s="15">
        <v>25</v>
      </c>
      <c r="K27" s="16">
        <v>4230</v>
      </c>
      <c r="L27" s="16">
        <f>SUM($K$2:K27)</f>
        <v>306910</v>
      </c>
      <c r="M27" s="15">
        <v>3525</v>
      </c>
      <c r="N27" s="15">
        <f>'Data &amp; Tables'!$O27/'Data &amp; Tables'!$G27</f>
        <v>5</v>
      </c>
      <c r="O27" s="16">
        <v>705</v>
      </c>
      <c r="P27" s="17">
        <f>SUM($O$2:O27)</f>
        <v>86027</v>
      </c>
      <c r="Q27" s="18">
        <f t="shared" si="2"/>
        <v>0.16666666666666663</v>
      </c>
      <c r="T27" s="4" t="s">
        <v>31</v>
      </c>
      <c r="U27" s="5">
        <v>47940</v>
      </c>
      <c r="V27" s="5">
        <v>22960</v>
      </c>
      <c r="W27" s="5">
        <v>241520</v>
      </c>
      <c r="X27" s="5">
        <v>87050</v>
      </c>
      <c r="Y27" s="5">
        <v>63630</v>
      </c>
      <c r="Z27" s="5">
        <v>35850</v>
      </c>
      <c r="AA27" s="5">
        <v>498950</v>
      </c>
      <c r="AC27" s="4" t="s">
        <v>16</v>
      </c>
      <c r="AD27" s="5">
        <v>10463</v>
      </c>
      <c r="AE27" s="5">
        <v>370797</v>
      </c>
      <c r="AF27" s="5">
        <v>509730</v>
      </c>
      <c r="AG27" s="5">
        <v>138933</v>
      </c>
    </row>
    <row r="28" spans="1:33" ht="15">
      <c r="A28" s="19">
        <v>45088</v>
      </c>
      <c r="B28" s="20" t="str">
        <f t="shared" si="0"/>
        <v>2023</v>
      </c>
      <c r="C28" s="20" t="str">
        <f t="shared" si="1"/>
        <v>June</v>
      </c>
      <c r="D28" s="20" t="str">
        <f t="shared" si="3"/>
        <v>Sunday</v>
      </c>
      <c r="E28" s="21" t="s">
        <v>33</v>
      </c>
      <c r="F28" s="21" t="s">
        <v>11</v>
      </c>
      <c r="G28" s="21">
        <v>141</v>
      </c>
      <c r="H28" s="21">
        <f>SUM($G$2:G28)</f>
        <v>6191</v>
      </c>
      <c r="I28" s="21">
        <v>80</v>
      </c>
      <c r="J28" s="21">
        <v>50</v>
      </c>
      <c r="K28" s="22">
        <v>11280</v>
      </c>
      <c r="L28" s="22">
        <f>SUM($K$2:K28)</f>
        <v>318190</v>
      </c>
      <c r="M28" s="21">
        <v>7050</v>
      </c>
      <c r="N28" s="21">
        <f>'Data &amp; Tables'!$O28/'Data &amp; Tables'!$G28</f>
        <v>30</v>
      </c>
      <c r="O28" s="22">
        <v>4230</v>
      </c>
      <c r="P28" s="23">
        <f>SUM($O$2:O28)</f>
        <v>90257</v>
      </c>
      <c r="Q28" s="24">
        <f t="shared" si="2"/>
        <v>0.375</v>
      </c>
      <c r="T28" s="4" t="s">
        <v>32</v>
      </c>
      <c r="U28" s="5">
        <v>99240</v>
      </c>
      <c r="V28" s="5">
        <v>28680</v>
      </c>
      <c r="W28" s="5">
        <v>81200</v>
      </c>
      <c r="X28" s="5">
        <v>70050</v>
      </c>
      <c r="Y28" s="5">
        <v>44040</v>
      </c>
      <c r="Z28" s="5">
        <v>121950</v>
      </c>
      <c r="AA28" s="5">
        <v>445160</v>
      </c>
      <c r="AC28" s="4" t="s">
        <v>17</v>
      </c>
      <c r="AD28" s="5">
        <v>11077</v>
      </c>
      <c r="AE28" s="5">
        <v>390945</v>
      </c>
      <c r="AF28" s="5">
        <v>537580</v>
      </c>
      <c r="AG28" s="5">
        <v>146635</v>
      </c>
    </row>
    <row r="29" spans="1:33" ht="15">
      <c r="A29" s="13">
        <v>45090</v>
      </c>
      <c r="B29" s="14" t="str">
        <f t="shared" si="0"/>
        <v>2023</v>
      </c>
      <c r="C29" s="14" t="str">
        <f t="shared" si="1"/>
        <v>June</v>
      </c>
      <c r="D29" s="14" t="str">
        <f t="shared" si="3"/>
        <v>Tuesday</v>
      </c>
      <c r="E29" s="15" t="s">
        <v>32</v>
      </c>
      <c r="F29" s="15" t="s">
        <v>10</v>
      </c>
      <c r="G29" s="15">
        <v>141</v>
      </c>
      <c r="H29" s="15">
        <f>SUM($G$2:G29)</f>
        <v>6332</v>
      </c>
      <c r="I29" s="15">
        <v>20</v>
      </c>
      <c r="J29" s="15">
        <v>15</v>
      </c>
      <c r="K29" s="16">
        <v>2820</v>
      </c>
      <c r="L29" s="16">
        <f>SUM($K$2:K29)</f>
        <v>321010</v>
      </c>
      <c r="M29" s="15">
        <v>2115</v>
      </c>
      <c r="N29" s="15">
        <f>'Data &amp; Tables'!$O29/'Data &amp; Tables'!$G29</f>
        <v>5</v>
      </c>
      <c r="O29" s="16">
        <v>705</v>
      </c>
      <c r="P29" s="17">
        <f>SUM($O$2:O29)</f>
        <v>90962</v>
      </c>
      <c r="Q29" s="18">
        <f t="shared" si="2"/>
        <v>0.25</v>
      </c>
      <c r="T29" s="4" t="s">
        <v>33</v>
      </c>
      <c r="U29" s="5">
        <v>106020</v>
      </c>
      <c r="V29" s="5">
        <v>34520</v>
      </c>
      <c r="W29" s="5">
        <v>57360</v>
      </c>
      <c r="X29" s="5">
        <v>46050</v>
      </c>
      <c r="Y29" s="5">
        <v>43020</v>
      </c>
      <c r="Z29" s="5">
        <v>35050</v>
      </c>
      <c r="AA29" s="5">
        <v>322020</v>
      </c>
      <c r="AC29" s="4" t="s">
        <v>18</v>
      </c>
      <c r="AD29" s="5">
        <v>14104</v>
      </c>
      <c r="AE29" s="5">
        <v>497161</v>
      </c>
      <c r="AF29" s="5">
        <v>682560</v>
      </c>
      <c r="AG29" s="5">
        <v>185399</v>
      </c>
    </row>
    <row r="30" spans="1:33" ht="15">
      <c r="A30" s="19">
        <v>45096</v>
      </c>
      <c r="B30" s="20" t="str">
        <f t="shared" si="0"/>
        <v>2023</v>
      </c>
      <c r="C30" s="20" t="str">
        <f t="shared" si="1"/>
        <v>June</v>
      </c>
      <c r="D30" s="20" t="str">
        <f t="shared" si="3"/>
        <v>Monday</v>
      </c>
      <c r="E30" s="21" t="s">
        <v>30</v>
      </c>
      <c r="F30" s="21" t="s">
        <v>11</v>
      </c>
      <c r="G30" s="21">
        <v>141</v>
      </c>
      <c r="H30" s="21">
        <f>SUM($G$2:G30)</f>
        <v>6473</v>
      </c>
      <c r="I30" s="21">
        <v>80</v>
      </c>
      <c r="J30" s="21">
        <v>50</v>
      </c>
      <c r="K30" s="22">
        <v>11280</v>
      </c>
      <c r="L30" s="22">
        <f>SUM($K$2:K30)</f>
        <v>332290</v>
      </c>
      <c r="M30" s="21">
        <v>7050</v>
      </c>
      <c r="N30" s="21">
        <f>'Data &amp; Tables'!$O30/'Data &amp; Tables'!$G30</f>
        <v>30</v>
      </c>
      <c r="O30" s="22">
        <v>4230</v>
      </c>
      <c r="P30" s="23">
        <f>SUM($O$2:O30)</f>
        <v>95192</v>
      </c>
      <c r="Q30" s="24">
        <f t="shared" si="2"/>
        <v>0.375</v>
      </c>
      <c r="T30" s="4" t="s">
        <v>15</v>
      </c>
      <c r="U30" s="5">
        <v>539640</v>
      </c>
      <c r="V30" s="5">
        <v>139260</v>
      </c>
      <c r="W30" s="5">
        <v>663280</v>
      </c>
      <c r="X30" s="5">
        <v>410650</v>
      </c>
      <c r="Y30" s="5">
        <v>272700</v>
      </c>
      <c r="Z30" s="5">
        <v>382000</v>
      </c>
      <c r="AA30" s="5">
        <v>2407530</v>
      </c>
      <c r="AC30" s="4" t="s">
        <v>19</v>
      </c>
      <c r="AD30" s="5">
        <v>13547</v>
      </c>
      <c r="AE30" s="5">
        <v>490216</v>
      </c>
      <c r="AF30" s="5">
        <v>677660</v>
      </c>
      <c r="AG30" s="5">
        <v>187444</v>
      </c>
    </row>
    <row r="31" spans="1:33" ht="15">
      <c r="A31" s="13">
        <v>45102</v>
      </c>
      <c r="B31" s="14" t="str">
        <f t="shared" si="0"/>
        <v>2023</v>
      </c>
      <c r="C31" s="14" t="str">
        <f t="shared" si="1"/>
        <v>June</v>
      </c>
      <c r="D31" s="14" t="str">
        <f t="shared" si="3"/>
        <v>Sunday</v>
      </c>
      <c r="E31" s="15" t="s">
        <v>33</v>
      </c>
      <c r="F31" s="15" t="s">
        <v>13</v>
      </c>
      <c r="G31" s="15">
        <v>141</v>
      </c>
      <c r="H31" s="15">
        <f>SUM($G$2:G31)</f>
        <v>6614</v>
      </c>
      <c r="I31" s="15">
        <v>30</v>
      </c>
      <c r="J31" s="15">
        <v>25</v>
      </c>
      <c r="K31" s="16">
        <v>4230</v>
      </c>
      <c r="L31" s="16">
        <f>SUM($K$2:K31)</f>
        <v>336520</v>
      </c>
      <c r="M31" s="15">
        <v>3525</v>
      </c>
      <c r="N31" s="15">
        <f>'Data &amp; Tables'!$O31/'Data &amp; Tables'!$G31</f>
        <v>5</v>
      </c>
      <c r="O31" s="16">
        <v>705</v>
      </c>
      <c r="P31" s="17">
        <f>SUM($O$2:O31)</f>
        <v>95897</v>
      </c>
      <c r="Q31" s="18">
        <f t="shared" si="2"/>
        <v>0.16666666666666663</v>
      </c>
      <c r="AC31" s="4" t="s">
        <v>15</v>
      </c>
      <c r="AD31" s="5">
        <v>49191</v>
      </c>
      <c r="AE31" s="5">
        <v>1749119</v>
      </c>
      <c r="AF31" s="5">
        <v>2407530</v>
      </c>
      <c r="AG31" s="5">
        <v>658411</v>
      </c>
    </row>
    <row r="32" spans="1:33" ht="15">
      <c r="A32" s="19">
        <v>45115</v>
      </c>
      <c r="B32" s="20" t="str">
        <f t="shared" si="0"/>
        <v>2023</v>
      </c>
      <c r="C32" s="20" t="str">
        <f t="shared" si="1"/>
        <v>July</v>
      </c>
      <c r="D32" s="20" t="str">
        <f t="shared" si="3"/>
        <v>Saturday</v>
      </c>
      <c r="E32" s="21" t="s">
        <v>32</v>
      </c>
      <c r="F32" s="21" t="s">
        <v>12</v>
      </c>
      <c r="G32" s="21">
        <v>141</v>
      </c>
      <c r="H32" s="21">
        <f>SUM($G$2:G32)</f>
        <v>6755</v>
      </c>
      <c r="I32" s="21">
        <v>50</v>
      </c>
      <c r="J32" s="21">
        <v>40</v>
      </c>
      <c r="K32" s="22">
        <v>7050</v>
      </c>
      <c r="L32" s="22">
        <f>SUM($K$2:K32)</f>
        <v>343570</v>
      </c>
      <c r="M32" s="21">
        <v>5640</v>
      </c>
      <c r="N32" s="21">
        <f>'Data &amp; Tables'!$O32/'Data &amp; Tables'!$G32</f>
        <v>10</v>
      </c>
      <c r="O32" s="22">
        <v>1410</v>
      </c>
      <c r="P32" s="23">
        <f>SUM($O$2:O32)</f>
        <v>97307</v>
      </c>
      <c r="Q32" s="24">
        <f t="shared" si="2"/>
        <v>0.2</v>
      </c>
    </row>
    <row r="33" spans="1:34" ht="15">
      <c r="A33" s="13">
        <v>45119</v>
      </c>
      <c r="B33" s="14" t="str">
        <f t="shared" si="0"/>
        <v>2023</v>
      </c>
      <c r="C33" s="14" t="str">
        <f t="shared" si="1"/>
        <v>July</v>
      </c>
      <c r="D33" s="14" t="str">
        <f t="shared" si="3"/>
        <v>Wednesday</v>
      </c>
      <c r="E33" s="15" t="s">
        <v>32</v>
      </c>
      <c r="F33" s="15" t="s">
        <v>12</v>
      </c>
      <c r="G33" s="15">
        <v>141</v>
      </c>
      <c r="H33" s="15">
        <f>SUM($G$2:G33)</f>
        <v>6896</v>
      </c>
      <c r="I33" s="15">
        <v>50</v>
      </c>
      <c r="J33" s="15">
        <v>40</v>
      </c>
      <c r="K33" s="16">
        <v>7050</v>
      </c>
      <c r="L33" s="16">
        <f>SUM($K$2:K33)</f>
        <v>350620</v>
      </c>
      <c r="M33" s="15">
        <v>5640</v>
      </c>
      <c r="N33" s="15">
        <f>'Data &amp; Tables'!$O33/'Data &amp; Tables'!$G33</f>
        <v>10</v>
      </c>
      <c r="O33" s="16">
        <v>1410</v>
      </c>
      <c r="P33" s="17">
        <f>SUM($O$2:O33)</f>
        <v>98717</v>
      </c>
      <c r="Q33" s="18">
        <f t="shared" si="2"/>
        <v>0.2</v>
      </c>
      <c r="T33" s="2" t="s">
        <v>8</v>
      </c>
      <c r="U33" s="2" t="s">
        <v>21</v>
      </c>
      <c r="AC33" s="2" t="s">
        <v>21</v>
      </c>
      <c r="AD33" s="3" t="s">
        <v>3</v>
      </c>
      <c r="AE33" s="3" t="s">
        <v>6</v>
      </c>
      <c r="AF33" s="3" t="s">
        <v>7</v>
      </c>
      <c r="AG33" s="3" t="s">
        <v>8</v>
      </c>
      <c r="AH33" s="3" t="s">
        <v>54</v>
      </c>
    </row>
    <row r="34" spans="1:34" ht="15">
      <c r="A34" s="19">
        <v>45128</v>
      </c>
      <c r="B34" s="20" t="str">
        <f t="shared" si="0"/>
        <v>2023</v>
      </c>
      <c r="C34" s="20" t="str">
        <f t="shared" si="1"/>
        <v>July</v>
      </c>
      <c r="D34" s="20" t="str">
        <f t="shared" si="3"/>
        <v>Friday</v>
      </c>
      <c r="E34" s="21" t="s">
        <v>31</v>
      </c>
      <c r="F34" s="21" t="s">
        <v>9</v>
      </c>
      <c r="G34" s="21">
        <v>141</v>
      </c>
      <c r="H34" s="21">
        <f>SUM($G$2:G34)</f>
        <v>7037</v>
      </c>
      <c r="I34" s="21">
        <v>60</v>
      </c>
      <c r="J34" s="21">
        <v>41</v>
      </c>
      <c r="K34" s="22">
        <v>8460</v>
      </c>
      <c r="L34" s="22">
        <f>SUM($K$2:K34)</f>
        <v>359080</v>
      </c>
      <c r="M34" s="21">
        <v>5781</v>
      </c>
      <c r="N34" s="21">
        <f>'Data &amp; Tables'!$O34/'Data &amp; Tables'!$G34</f>
        <v>19</v>
      </c>
      <c r="O34" s="22">
        <v>2679</v>
      </c>
      <c r="P34" s="23">
        <f>SUM($O$2:O34)</f>
        <v>101396</v>
      </c>
      <c r="Q34" s="24">
        <f t="shared" si="2"/>
        <v>0.31666666666666665</v>
      </c>
      <c r="T34" s="2" t="s">
        <v>1</v>
      </c>
      <c r="U34" s="3" t="s">
        <v>9</v>
      </c>
      <c r="V34" s="3" t="s">
        <v>10</v>
      </c>
      <c r="W34" s="3" t="s">
        <v>11</v>
      </c>
      <c r="X34" s="3" t="s">
        <v>12</v>
      </c>
      <c r="Y34" s="3" t="s">
        <v>13</v>
      </c>
      <c r="Z34" s="3" t="s">
        <v>14</v>
      </c>
      <c r="AA34" s="3" t="s">
        <v>15</v>
      </c>
      <c r="AC34" s="4" t="s">
        <v>9</v>
      </c>
      <c r="AD34" s="5">
        <v>8994</v>
      </c>
      <c r="AE34" s="5">
        <v>539640</v>
      </c>
      <c r="AF34" s="5">
        <v>368754</v>
      </c>
      <c r="AG34" s="5">
        <v>170886</v>
      </c>
      <c r="AH34" s="28">
        <v>0.31666666666666649</v>
      </c>
    </row>
    <row r="35" spans="1:34" ht="15">
      <c r="A35" s="13">
        <v>45172</v>
      </c>
      <c r="B35" s="14" t="str">
        <f t="shared" si="0"/>
        <v>2023</v>
      </c>
      <c r="C35" s="14" t="str">
        <f t="shared" si="1"/>
        <v>September</v>
      </c>
      <c r="D35" s="14" t="str">
        <f t="shared" si="3"/>
        <v>Sunday</v>
      </c>
      <c r="E35" s="15" t="s">
        <v>32</v>
      </c>
      <c r="F35" s="15" t="s">
        <v>13</v>
      </c>
      <c r="G35" s="15">
        <v>141</v>
      </c>
      <c r="H35" s="15">
        <f>SUM($G$2:G35)</f>
        <v>7178</v>
      </c>
      <c r="I35" s="15">
        <v>30</v>
      </c>
      <c r="J35" s="15">
        <v>25</v>
      </c>
      <c r="K35" s="16">
        <v>4230</v>
      </c>
      <c r="L35" s="16">
        <f>SUM($K$2:K35)</f>
        <v>363310</v>
      </c>
      <c r="M35" s="15">
        <v>3525</v>
      </c>
      <c r="N35" s="15">
        <f>'Data &amp; Tables'!$O35/'Data &amp; Tables'!$G35</f>
        <v>5</v>
      </c>
      <c r="O35" s="16">
        <v>705</v>
      </c>
      <c r="P35" s="17">
        <f>SUM($O$2:O35)</f>
        <v>102101</v>
      </c>
      <c r="Q35" s="18">
        <f t="shared" si="2"/>
        <v>0.16666666666666663</v>
      </c>
      <c r="T35" s="4" t="s">
        <v>29</v>
      </c>
      <c r="U35" s="5">
        <v>41059</v>
      </c>
      <c r="V35" s="5">
        <v>5075</v>
      </c>
      <c r="W35" s="5">
        <v>54900</v>
      </c>
      <c r="X35" s="5">
        <v>21940</v>
      </c>
      <c r="Y35" s="5">
        <v>14610</v>
      </c>
      <c r="Z35" s="5">
        <v>20670</v>
      </c>
      <c r="AA35" s="5">
        <v>158254</v>
      </c>
      <c r="AC35" s="4" t="s">
        <v>10</v>
      </c>
      <c r="AD35" s="5">
        <v>6963</v>
      </c>
      <c r="AE35" s="5">
        <v>139260</v>
      </c>
      <c r="AF35" s="5">
        <v>104445</v>
      </c>
      <c r="AG35" s="5">
        <v>34815</v>
      </c>
      <c r="AH35" s="28">
        <v>0.25</v>
      </c>
    </row>
    <row r="36" spans="1:34" ht="15">
      <c r="A36" s="19">
        <v>45173</v>
      </c>
      <c r="B36" s="20" t="str">
        <f t="shared" si="0"/>
        <v>2023</v>
      </c>
      <c r="C36" s="20" t="str">
        <f t="shared" si="1"/>
        <v>September</v>
      </c>
      <c r="D36" s="20" t="str">
        <f t="shared" si="3"/>
        <v>Monday</v>
      </c>
      <c r="E36" s="21" t="s">
        <v>33</v>
      </c>
      <c r="F36" s="21" t="s">
        <v>14</v>
      </c>
      <c r="G36" s="21">
        <v>141</v>
      </c>
      <c r="H36" s="21">
        <f>SUM($G$2:G36)</f>
        <v>7319</v>
      </c>
      <c r="I36" s="21">
        <v>50</v>
      </c>
      <c r="J36" s="21">
        <v>40</v>
      </c>
      <c r="K36" s="22">
        <v>7050</v>
      </c>
      <c r="L36" s="22">
        <f>SUM($K$2:K36)</f>
        <v>370360</v>
      </c>
      <c r="M36" s="21">
        <v>5640</v>
      </c>
      <c r="N36" s="21">
        <f>'Data &amp; Tables'!$O36/'Data &amp; Tables'!$G36</f>
        <v>10</v>
      </c>
      <c r="O36" s="22">
        <v>1410</v>
      </c>
      <c r="P36" s="23">
        <f>SUM($O$2:O36)</f>
        <v>103511</v>
      </c>
      <c r="Q36" s="24">
        <f t="shared" si="2"/>
        <v>0.2</v>
      </c>
      <c r="T36" s="4" t="s">
        <v>30</v>
      </c>
      <c r="U36" s="5">
        <v>49647</v>
      </c>
      <c r="V36" s="5">
        <v>8200</v>
      </c>
      <c r="W36" s="5">
        <v>51300</v>
      </c>
      <c r="X36" s="5">
        <v>19560</v>
      </c>
      <c r="Y36" s="5">
        <v>5725</v>
      </c>
      <c r="Z36" s="5">
        <v>17160</v>
      </c>
      <c r="AA36" s="5">
        <v>151592</v>
      </c>
      <c r="AC36" s="4" t="s">
        <v>11</v>
      </c>
      <c r="AD36" s="5">
        <v>8291</v>
      </c>
      <c r="AE36" s="5">
        <v>663280</v>
      </c>
      <c r="AF36" s="5">
        <v>414550</v>
      </c>
      <c r="AG36" s="5">
        <v>248730</v>
      </c>
      <c r="AH36" s="28">
        <v>0.375</v>
      </c>
    </row>
    <row r="37" spans="1:34" ht="15">
      <c r="A37" s="13">
        <v>45180</v>
      </c>
      <c r="B37" s="14" t="str">
        <f t="shared" si="0"/>
        <v>2023</v>
      </c>
      <c r="C37" s="14" t="str">
        <f t="shared" si="1"/>
        <v>September</v>
      </c>
      <c r="D37" s="14" t="str">
        <f t="shared" si="3"/>
        <v>Monday</v>
      </c>
      <c r="E37" s="15" t="s">
        <v>33</v>
      </c>
      <c r="F37" s="15" t="s">
        <v>10</v>
      </c>
      <c r="G37" s="15">
        <v>141</v>
      </c>
      <c r="H37" s="15">
        <f>SUM($G$2:G37)</f>
        <v>7460</v>
      </c>
      <c r="I37" s="15">
        <v>20</v>
      </c>
      <c r="J37" s="15">
        <v>15</v>
      </c>
      <c r="K37" s="16">
        <v>2820</v>
      </c>
      <c r="L37" s="16">
        <f>SUM($K$2:K37)</f>
        <v>373180</v>
      </c>
      <c r="M37" s="15">
        <v>2115</v>
      </c>
      <c r="N37" s="15">
        <f>'Data &amp; Tables'!$O37/'Data &amp; Tables'!$G37</f>
        <v>5</v>
      </c>
      <c r="O37" s="16">
        <v>705</v>
      </c>
      <c r="P37" s="17">
        <f>SUM($O$2:O37)</f>
        <v>104216</v>
      </c>
      <c r="Q37" s="18">
        <f t="shared" si="2"/>
        <v>0.25</v>
      </c>
      <c r="T37" s="4" t="s">
        <v>31</v>
      </c>
      <c r="U37" s="5">
        <v>15181</v>
      </c>
      <c r="V37" s="5">
        <v>5740</v>
      </c>
      <c r="W37" s="5">
        <v>90570</v>
      </c>
      <c r="X37" s="5">
        <v>17410</v>
      </c>
      <c r="Y37" s="5">
        <v>10605</v>
      </c>
      <c r="Z37" s="5">
        <v>7170</v>
      </c>
      <c r="AA37" s="5">
        <v>146676</v>
      </c>
      <c r="AC37" s="4" t="s">
        <v>12</v>
      </c>
      <c r="AD37" s="5">
        <v>8213</v>
      </c>
      <c r="AE37" s="5">
        <v>410650</v>
      </c>
      <c r="AF37" s="5">
        <v>328520</v>
      </c>
      <c r="AG37" s="5">
        <v>82130</v>
      </c>
      <c r="AH37" s="28">
        <v>0.20000000000000009</v>
      </c>
    </row>
    <row r="38" spans="1:34" ht="15">
      <c r="A38" s="19">
        <v>45193</v>
      </c>
      <c r="B38" s="20" t="str">
        <f t="shared" si="0"/>
        <v>2023</v>
      </c>
      <c r="C38" s="20" t="str">
        <f t="shared" si="1"/>
        <v>September</v>
      </c>
      <c r="D38" s="20" t="str">
        <f t="shared" si="3"/>
        <v>Sunday</v>
      </c>
      <c r="E38" s="21" t="s">
        <v>30</v>
      </c>
      <c r="F38" s="21" t="s">
        <v>10</v>
      </c>
      <c r="G38" s="21">
        <v>141</v>
      </c>
      <c r="H38" s="21">
        <f>SUM($G$2:G38)</f>
        <v>7601</v>
      </c>
      <c r="I38" s="21">
        <v>20</v>
      </c>
      <c r="J38" s="21">
        <v>15</v>
      </c>
      <c r="K38" s="22">
        <v>2820</v>
      </c>
      <c r="L38" s="22">
        <f>SUM($K$2:K38)</f>
        <v>376000</v>
      </c>
      <c r="M38" s="21">
        <v>2115</v>
      </c>
      <c r="N38" s="21">
        <f>'Data &amp; Tables'!$O38/'Data &amp; Tables'!$G38</f>
        <v>5</v>
      </c>
      <c r="O38" s="22">
        <v>705</v>
      </c>
      <c r="P38" s="23">
        <f>SUM($O$2:O38)</f>
        <v>104921</v>
      </c>
      <c r="Q38" s="24">
        <f t="shared" si="2"/>
        <v>0.25</v>
      </c>
      <c r="T38" s="4" t="s">
        <v>32</v>
      </c>
      <c r="U38" s="5">
        <v>31426</v>
      </c>
      <c r="V38" s="5">
        <v>7170</v>
      </c>
      <c r="W38" s="5">
        <v>30450</v>
      </c>
      <c r="X38" s="5">
        <v>14010</v>
      </c>
      <c r="Y38" s="5">
        <v>7340</v>
      </c>
      <c r="Z38" s="5">
        <v>24390</v>
      </c>
      <c r="AA38" s="5">
        <v>114786</v>
      </c>
      <c r="AC38" s="4" t="s">
        <v>13</v>
      </c>
      <c r="AD38" s="5">
        <v>9090</v>
      </c>
      <c r="AE38" s="5">
        <v>272700</v>
      </c>
      <c r="AF38" s="5">
        <v>227250</v>
      </c>
      <c r="AG38" s="5">
        <v>45450</v>
      </c>
      <c r="AH38" s="28">
        <v>0.16666666666666671</v>
      </c>
    </row>
    <row r="39" spans="1:34" ht="15">
      <c r="A39" s="13">
        <v>45195</v>
      </c>
      <c r="B39" s="14" t="str">
        <f t="shared" si="0"/>
        <v>2023</v>
      </c>
      <c r="C39" s="14" t="str">
        <f t="shared" si="1"/>
        <v>September</v>
      </c>
      <c r="D39" s="14" t="str">
        <f t="shared" si="3"/>
        <v>Tuesday</v>
      </c>
      <c r="E39" s="15" t="s">
        <v>31</v>
      </c>
      <c r="F39" s="15" t="s">
        <v>13</v>
      </c>
      <c r="G39" s="15">
        <v>141</v>
      </c>
      <c r="H39" s="15">
        <f>SUM($G$2:G39)</f>
        <v>7742</v>
      </c>
      <c r="I39" s="15">
        <v>30</v>
      </c>
      <c r="J39" s="15">
        <v>25</v>
      </c>
      <c r="K39" s="16">
        <v>4230</v>
      </c>
      <c r="L39" s="16">
        <f>SUM($K$2:K39)</f>
        <v>380230</v>
      </c>
      <c r="M39" s="15">
        <v>3525</v>
      </c>
      <c r="N39" s="15">
        <f>'Data &amp; Tables'!$O39/'Data &amp; Tables'!$G39</f>
        <v>5</v>
      </c>
      <c r="O39" s="16">
        <v>705</v>
      </c>
      <c r="P39" s="17">
        <f>SUM($O$2:O39)</f>
        <v>105626</v>
      </c>
      <c r="Q39" s="18">
        <f t="shared" si="2"/>
        <v>0.16666666666666663</v>
      </c>
      <c r="T39" s="4" t="s">
        <v>33</v>
      </c>
      <c r="U39" s="5">
        <v>33573</v>
      </c>
      <c r="V39" s="5">
        <v>8630</v>
      </c>
      <c r="W39" s="5">
        <v>21510</v>
      </c>
      <c r="X39" s="5">
        <v>9210</v>
      </c>
      <c r="Y39" s="5">
        <v>7170</v>
      </c>
      <c r="Z39" s="5">
        <v>7010</v>
      </c>
      <c r="AA39" s="5">
        <v>87103</v>
      </c>
      <c r="AC39" s="4" t="s">
        <v>14</v>
      </c>
      <c r="AD39" s="5">
        <v>7640</v>
      </c>
      <c r="AE39" s="5">
        <v>382000</v>
      </c>
      <c r="AF39" s="5">
        <v>305600</v>
      </c>
      <c r="AG39" s="5">
        <v>76400</v>
      </c>
      <c r="AH39" s="28">
        <v>0.20000000000000009</v>
      </c>
    </row>
    <row r="40" spans="1:34" ht="15">
      <c r="A40" s="19">
        <v>45200</v>
      </c>
      <c r="B40" s="20" t="str">
        <f t="shared" si="0"/>
        <v>2023</v>
      </c>
      <c r="C40" s="20" t="str">
        <f t="shared" si="1"/>
        <v>October</v>
      </c>
      <c r="D40" s="20" t="str">
        <f t="shared" si="3"/>
        <v>Sunday</v>
      </c>
      <c r="E40" s="21" t="s">
        <v>29</v>
      </c>
      <c r="F40" s="21" t="s">
        <v>13</v>
      </c>
      <c r="G40" s="21">
        <v>141</v>
      </c>
      <c r="H40" s="21">
        <f>SUM($G$2:G40)</f>
        <v>7883</v>
      </c>
      <c r="I40" s="21">
        <v>30</v>
      </c>
      <c r="J40" s="21">
        <v>25</v>
      </c>
      <c r="K40" s="22">
        <v>4230</v>
      </c>
      <c r="L40" s="22">
        <f>SUM($K$2:K40)</f>
        <v>384460</v>
      </c>
      <c r="M40" s="21">
        <v>3525</v>
      </c>
      <c r="N40" s="21">
        <f>'Data &amp; Tables'!$O40/'Data &amp; Tables'!$G40</f>
        <v>5</v>
      </c>
      <c r="O40" s="22">
        <v>705</v>
      </c>
      <c r="P40" s="23">
        <f>SUM($O$2:O40)</f>
        <v>106331</v>
      </c>
      <c r="Q40" s="24">
        <f t="shared" si="2"/>
        <v>0.16666666666666663</v>
      </c>
      <c r="T40" s="4" t="s">
        <v>15</v>
      </c>
      <c r="U40" s="5">
        <v>170886</v>
      </c>
      <c r="V40" s="5">
        <v>34815</v>
      </c>
      <c r="W40" s="5">
        <v>248730</v>
      </c>
      <c r="X40" s="5">
        <v>82130</v>
      </c>
      <c r="Y40" s="5">
        <v>45450</v>
      </c>
      <c r="Z40" s="5">
        <v>76400</v>
      </c>
      <c r="AA40" s="5">
        <v>658411</v>
      </c>
      <c r="AC40" s="4" t="s">
        <v>15</v>
      </c>
      <c r="AD40" s="5">
        <v>49191</v>
      </c>
      <c r="AE40" s="5">
        <v>2407530</v>
      </c>
      <c r="AF40" s="5">
        <v>1749119</v>
      </c>
      <c r="AG40" s="5">
        <v>658411</v>
      </c>
      <c r="AH40" s="28">
        <v>0.25167394468704557</v>
      </c>
    </row>
    <row r="41" spans="1:34" ht="15">
      <c r="A41" s="13">
        <v>45202</v>
      </c>
      <c r="B41" s="14" t="str">
        <f t="shared" si="0"/>
        <v>2023</v>
      </c>
      <c r="C41" s="14" t="str">
        <f t="shared" si="1"/>
        <v>October</v>
      </c>
      <c r="D41" s="14" t="str">
        <f t="shared" si="3"/>
        <v>Tuesday</v>
      </c>
      <c r="E41" s="15" t="s">
        <v>31</v>
      </c>
      <c r="F41" s="15" t="s">
        <v>12</v>
      </c>
      <c r="G41" s="15">
        <v>141</v>
      </c>
      <c r="H41" s="15">
        <f>SUM($G$2:G41)</f>
        <v>8024</v>
      </c>
      <c r="I41" s="15">
        <v>50</v>
      </c>
      <c r="J41" s="15">
        <v>40</v>
      </c>
      <c r="K41" s="16">
        <v>7050</v>
      </c>
      <c r="L41" s="16">
        <f>SUM($K$2:K41)</f>
        <v>391510</v>
      </c>
      <c r="M41" s="15">
        <v>5640</v>
      </c>
      <c r="N41" s="15">
        <f>'Data &amp; Tables'!$O41/'Data &amp; Tables'!$G41</f>
        <v>10</v>
      </c>
      <c r="O41" s="16">
        <v>1410</v>
      </c>
      <c r="P41" s="17">
        <f>SUM($O$2:O41)</f>
        <v>107741</v>
      </c>
      <c r="Q41" s="18">
        <f t="shared" si="2"/>
        <v>0.2</v>
      </c>
    </row>
    <row r="42" spans="1:34" ht="15">
      <c r="A42" s="19">
        <v>45204</v>
      </c>
      <c r="B42" s="20" t="str">
        <f t="shared" si="0"/>
        <v>2023</v>
      </c>
      <c r="C42" s="20" t="str">
        <f t="shared" si="1"/>
        <v>October</v>
      </c>
      <c r="D42" s="20" t="str">
        <f t="shared" si="3"/>
        <v>Thursday</v>
      </c>
      <c r="E42" s="21" t="s">
        <v>31</v>
      </c>
      <c r="F42" s="21" t="s">
        <v>11</v>
      </c>
      <c r="G42" s="21">
        <v>141</v>
      </c>
      <c r="H42" s="21">
        <f>SUM($G$2:G42)</f>
        <v>8165</v>
      </c>
      <c r="I42" s="21">
        <v>80</v>
      </c>
      <c r="J42" s="21">
        <v>50</v>
      </c>
      <c r="K42" s="22">
        <v>11280</v>
      </c>
      <c r="L42" s="22">
        <f>SUM($K$2:K42)</f>
        <v>402790</v>
      </c>
      <c r="M42" s="21">
        <v>7050</v>
      </c>
      <c r="N42" s="21">
        <f>'Data &amp; Tables'!$O42/'Data &amp; Tables'!$G42</f>
        <v>30</v>
      </c>
      <c r="O42" s="22">
        <v>4230</v>
      </c>
      <c r="P42" s="23">
        <f>SUM($O$2:O42)</f>
        <v>111971</v>
      </c>
      <c r="Q42" s="24">
        <f t="shared" si="2"/>
        <v>0.375</v>
      </c>
    </row>
    <row r="43" spans="1:34" ht="15">
      <c r="A43" s="13">
        <v>45209</v>
      </c>
      <c r="B43" s="14" t="str">
        <f t="shared" si="0"/>
        <v>2023</v>
      </c>
      <c r="C43" s="14" t="str">
        <f t="shared" si="1"/>
        <v>October</v>
      </c>
      <c r="D43" s="14" t="str">
        <f t="shared" si="3"/>
        <v>Tuesday</v>
      </c>
      <c r="E43" s="15" t="s">
        <v>32</v>
      </c>
      <c r="F43" s="15" t="s">
        <v>9</v>
      </c>
      <c r="G43" s="15">
        <v>141</v>
      </c>
      <c r="H43" s="15">
        <f>SUM($G$2:G43)</f>
        <v>8306</v>
      </c>
      <c r="I43" s="15">
        <v>60</v>
      </c>
      <c r="J43" s="15">
        <v>41</v>
      </c>
      <c r="K43" s="16">
        <v>8460</v>
      </c>
      <c r="L43" s="16">
        <f>SUM($K$2:K43)</f>
        <v>411250</v>
      </c>
      <c r="M43" s="15">
        <v>5781</v>
      </c>
      <c r="N43" s="15">
        <f>'Data &amp; Tables'!$O43/'Data &amp; Tables'!$G43</f>
        <v>19</v>
      </c>
      <c r="O43" s="16">
        <v>2679</v>
      </c>
      <c r="P43" s="17">
        <f>SUM($O$2:O43)</f>
        <v>114650</v>
      </c>
      <c r="Q43" s="18">
        <f t="shared" si="2"/>
        <v>0.31666666666666665</v>
      </c>
    </row>
    <row r="44" spans="1:34" ht="15">
      <c r="A44" s="19">
        <v>45218</v>
      </c>
      <c r="B44" s="20" t="str">
        <f t="shared" si="0"/>
        <v>2023</v>
      </c>
      <c r="C44" s="20" t="str">
        <f t="shared" si="1"/>
        <v>October</v>
      </c>
      <c r="D44" s="20" t="str">
        <f t="shared" si="3"/>
        <v>Thursday</v>
      </c>
      <c r="E44" s="21" t="s">
        <v>30</v>
      </c>
      <c r="F44" s="21" t="s">
        <v>14</v>
      </c>
      <c r="G44" s="21">
        <v>141</v>
      </c>
      <c r="H44" s="21">
        <f>SUM($G$2:G44)</f>
        <v>8447</v>
      </c>
      <c r="I44" s="21">
        <v>50</v>
      </c>
      <c r="J44" s="21">
        <v>40</v>
      </c>
      <c r="K44" s="22">
        <v>7050</v>
      </c>
      <c r="L44" s="22">
        <f>SUM($K$2:K44)</f>
        <v>418300</v>
      </c>
      <c r="M44" s="21">
        <v>5640</v>
      </c>
      <c r="N44" s="21">
        <f>'Data &amp; Tables'!$O44/'Data &amp; Tables'!$G44</f>
        <v>10</v>
      </c>
      <c r="O44" s="22">
        <v>1410</v>
      </c>
      <c r="P44" s="23">
        <f>SUM($O$2:O44)</f>
        <v>116060</v>
      </c>
      <c r="Q44" s="24">
        <f t="shared" si="2"/>
        <v>0.2</v>
      </c>
    </row>
    <row r="45" spans="1:34" ht="15">
      <c r="A45" s="13">
        <v>45223</v>
      </c>
      <c r="B45" s="14" t="str">
        <f t="shared" si="0"/>
        <v>2023</v>
      </c>
      <c r="C45" s="14" t="str">
        <f t="shared" si="1"/>
        <v>October</v>
      </c>
      <c r="D45" s="14" t="str">
        <f t="shared" si="3"/>
        <v>Tuesday</v>
      </c>
      <c r="E45" s="15" t="s">
        <v>31</v>
      </c>
      <c r="F45" s="15" t="s">
        <v>11</v>
      </c>
      <c r="G45" s="15">
        <v>141</v>
      </c>
      <c r="H45" s="15">
        <f>SUM($G$2:G45)</f>
        <v>8588</v>
      </c>
      <c r="I45" s="15">
        <v>80</v>
      </c>
      <c r="J45" s="15">
        <v>50</v>
      </c>
      <c r="K45" s="16">
        <v>11280</v>
      </c>
      <c r="L45" s="16">
        <f>SUM($K$2:K45)</f>
        <v>429580</v>
      </c>
      <c r="M45" s="15">
        <v>7050</v>
      </c>
      <c r="N45" s="15">
        <f>'Data &amp; Tables'!$O45/'Data &amp; Tables'!$G45</f>
        <v>30</v>
      </c>
      <c r="O45" s="16">
        <v>4230</v>
      </c>
      <c r="P45" s="17">
        <f>SUM($O$2:O45)</f>
        <v>120290</v>
      </c>
      <c r="Q45" s="18">
        <f t="shared" si="2"/>
        <v>0.375</v>
      </c>
    </row>
    <row r="46" spans="1:34" ht="15">
      <c r="A46" s="19">
        <v>45223</v>
      </c>
      <c r="B46" s="20" t="str">
        <f t="shared" si="0"/>
        <v>2023</v>
      </c>
      <c r="C46" s="20" t="str">
        <f t="shared" si="1"/>
        <v>October</v>
      </c>
      <c r="D46" s="20" t="str">
        <f t="shared" si="3"/>
        <v>Tuesday</v>
      </c>
      <c r="E46" s="21" t="s">
        <v>33</v>
      </c>
      <c r="F46" s="21" t="s">
        <v>9</v>
      </c>
      <c r="G46" s="21">
        <v>141</v>
      </c>
      <c r="H46" s="21">
        <f>SUM($G$2:G46)</f>
        <v>8729</v>
      </c>
      <c r="I46" s="21">
        <v>60</v>
      </c>
      <c r="J46" s="21">
        <v>41</v>
      </c>
      <c r="K46" s="22">
        <v>8460</v>
      </c>
      <c r="L46" s="22">
        <f>SUM($K$2:K46)</f>
        <v>438040</v>
      </c>
      <c r="M46" s="21">
        <v>5781</v>
      </c>
      <c r="N46" s="21">
        <f>'Data &amp; Tables'!$O46/'Data &amp; Tables'!$G46</f>
        <v>19</v>
      </c>
      <c r="O46" s="22">
        <v>2679</v>
      </c>
      <c r="P46" s="23">
        <f>SUM($O$2:O46)</f>
        <v>122969</v>
      </c>
      <c r="Q46" s="24">
        <f t="shared" si="2"/>
        <v>0.31666666666666665</v>
      </c>
    </row>
    <row r="47" spans="1:34" ht="15">
      <c r="A47" s="13">
        <v>45231</v>
      </c>
      <c r="B47" s="14" t="str">
        <f t="shared" si="0"/>
        <v>2023</v>
      </c>
      <c r="C47" s="14" t="str">
        <f t="shared" si="1"/>
        <v>November</v>
      </c>
      <c r="D47" s="14" t="str">
        <f t="shared" si="3"/>
        <v>Wednesday</v>
      </c>
      <c r="E47" s="15" t="s">
        <v>29</v>
      </c>
      <c r="F47" s="15" t="s">
        <v>9</v>
      </c>
      <c r="G47" s="15">
        <v>141</v>
      </c>
      <c r="H47" s="15">
        <f>SUM($G$2:G47)</f>
        <v>8870</v>
      </c>
      <c r="I47" s="15">
        <v>60</v>
      </c>
      <c r="J47" s="15">
        <v>41</v>
      </c>
      <c r="K47" s="16">
        <v>8460</v>
      </c>
      <c r="L47" s="16">
        <f>SUM($K$2:K47)</f>
        <v>446500</v>
      </c>
      <c r="M47" s="15">
        <v>5781</v>
      </c>
      <c r="N47" s="15">
        <f>'Data &amp; Tables'!$O47/'Data &amp; Tables'!$G47</f>
        <v>19</v>
      </c>
      <c r="O47" s="16">
        <v>2679</v>
      </c>
      <c r="P47" s="17">
        <f>SUM($O$2:O47)</f>
        <v>125648</v>
      </c>
      <c r="Q47" s="18">
        <f t="shared" si="2"/>
        <v>0.31666666666666665</v>
      </c>
    </row>
    <row r="48" spans="1:34" ht="15">
      <c r="A48" s="19">
        <v>45232</v>
      </c>
      <c r="B48" s="20" t="str">
        <f t="shared" si="0"/>
        <v>2023</v>
      </c>
      <c r="C48" s="20" t="str">
        <f t="shared" si="1"/>
        <v>November</v>
      </c>
      <c r="D48" s="20" t="str">
        <f t="shared" si="3"/>
        <v>Thursday</v>
      </c>
      <c r="E48" s="21" t="s">
        <v>30</v>
      </c>
      <c r="F48" s="21" t="s">
        <v>12</v>
      </c>
      <c r="G48" s="21">
        <v>117</v>
      </c>
      <c r="H48" s="21">
        <f>SUM($G$2:G48)</f>
        <v>8987</v>
      </c>
      <c r="I48" s="21">
        <v>50</v>
      </c>
      <c r="J48" s="21">
        <v>40</v>
      </c>
      <c r="K48" s="22">
        <v>5850</v>
      </c>
      <c r="L48" s="22">
        <f>SUM($K$2:K48)</f>
        <v>452350</v>
      </c>
      <c r="M48" s="21">
        <v>4680</v>
      </c>
      <c r="N48" s="21">
        <f>'Data &amp; Tables'!$O48/'Data &amp; Tables'!$G48</f>
        <v>10</v>
      </c>
      <c r="O48" s="22">
        <v>1170</v>
      </c>
      <c r="P48" s="23">
        <f>SUM($O$2:O48)</f>
        <v>126818</v>
      </c>
      <c r="Q48" s="24">
        <f t="shared" si="2"/>
        <v>0.2</v>
      </c>
    </row>
    <row r="49" spans="1:17" ht="15">
      <c r="A49" s="13">
        <v>45237</v>
      </c>
      <c r="B49" s="14" t="str">
        <f t="shared" si="0"/>
        <v>2023</v>
      </c>
      <c r="C49" s="14" t="str">
        <f t="shared" si="1"/>
        <v>November</v>
      </c>
      <c r="D49" s="14" t="str">
        <f t="shared" si="3"/>
        <v>Tuesday</v>
      </c>
      <c r="E49" s="15" t="s">
        <v>29</v>
      </c>
      <c r="F49" s="15" t="s">
        <v>14</v>
      </c>
      <c r="G49" s="15">
        <v>213</v>
      </c>
      <c r="H49" s="15">
        <f>SUM($G$2:G49)</f>
        <v>9200</v>
      </c>
      <c r="I49" s="15">
        <v>50</v>
      </c>
      <c r="J49" s="15">
        <v>40</v>
      </c>
      <c r="K49" s="16">
        <v>10650</v>
      </c>
      <c r="L49" s="16">
        <f>SUM($K$2:K49)</f>
        <v>463000</v>
      </c>
      <c r="M49" s="15">
        <v>8520</v>
      </c>
      <c r="N49" s="15">
        <f>'Data &amp; Tables'!$O49/'Data &amp; Tables'!$G49</f>
        <v>10</v>
      </c>
      <c r="O49" s="16">
        <v>2130</v>
      </c>
      <c r="P49" s="17">
        <f>SUM($O$2:O49)</f>
        <v>128948</v>
      </c>
      <c r="Q49" s="18">
        <f t="shared" si="2"/>
        <v>0.2</v>
      </c>
    </row>
    <row r="50" spans="1:17" ht="15">
      <c r="A50" s="19">
        <v>45239</v>
      </c>
      <c r="B50" s="20" t="str">
        <f t="shared" si="0"/>
        <v>2023</v>
      </c>
      <c r="C50" s="20" t="str">
        <f t="shared" si="1"/>
        <v>November</v>
      </c>
      <c r="D50" s="20" t="str">
        <f t="shared" si="3"/>
        <v>Thursday</v>
      </c>
      <c r="E50" s="21" t="s">
        <v>33</v>
      </c>
      <c r="F50" s="21" t="s">
        <v>10</v>
      </c>
      <c r="G50" s="21">
        <v>150</v>
      </c>
      <c r="H50" s="21">
        <f>SUM($G$2:G50)</f>
        <v>9350</v>
      </c>
      <c r="I50" s="21">
        <v>20</v>
      </c>
      <c r="J50" s="21">
        <v>15</v>
      </c>
      <c r="K50" s="22">
        <v>3000</v>
      </c>
      <c r="L50" s="22">
        <f>SUM($K$2:K50)</f>
        <v>466000</v>
      </c>
      <c r="M50" s="21">
        <v>2250</v>
      </c>
      <c r="N50" s="21">
        <f>'Data &amp; Tables'!$O50/'Data &amp; Tables'!$G50</f>
        <v>5</v>
      </c>
      <c r="O50" s="22">
        <v>750</v>
      </c>
      <c r="P50" s="23">
        <f>SUM($O$2:O50)</f>
        <v>129698</v>
      </c>
      <c r="Q50" s="24">
        <f t="shared" si="2"/>
        <v>0.25</v>
      </c>
    </row>
    <row r="51" spans="1:17" ht="15">
      <c r="A51" s="13">
        <v>45241</v>
      </c>
      <c r="B51" s="14" t="str">
        <f t="shared" si="0"/>
        <v>2023</v>
      </c>
      <c r="C51" s="14" t="str">
        <f t="shared" si="1"/>
        <v>November</v>
      </c>
      <c r="D51" s="14" t="str">
        <f t="shared" si="3"/>
        <v>Saturday</v>
      </c>
      <c r="E51" s="15" t="s">
        <v>29</v>
      </c>
      <c r="F51" s="15" t="s">
        <v>12</v>
      </c>
      <c r="G51" s="15">
        <v>247</v>
      </c>
      <c r="H51" s="15">
        <f>SUM($G$2:G51)</f>
        <v>9597</v>
      </c>
      <c r="I51" s="15">
        <v>50</v>
      </c>
      <c r="J51" s="15">
        <v>40</v>
      </c>
      <c r="K51" s="16">
        <v>12350</v>
      </c>
      <c r="L51" s="16">
        <f>SUM($K$2:K51)</f>
        <v>478350</v>
      </c>
      <c r="M51" s="15">
        <v>9880</v>
      </c>
      <c r="N51" s="15">
        <f>'Data &amp; Tables'!$O51/'Data &amp; Tables'!$G51</f>
        <v>10</v>
      </c>
      <c r="O51" s="16">
        <v>2470</v>
      </c>
      <c r="P51" s="17">
        <f>SUM($O$2:O51)</f>
        <v>132168</v>
      </c>
      <c r="Q51" s="18">
        <f t="shared" si="2"/>
        <v>0.2</v>
      </c>
    </row>
    <row r="52" spans="1:17" ht="15">
      <c r="A52" s="19">
        <v>45246</v>
      </c>
      <c r="B52" s="20" t="str">
        <f t="shared" si="0"/>
        <v>2023</v>
      </c>
      <c r="C52" s="20" t="str">
        <f t="shared" si="1"/>
        <v>November</v>
      </c>
      <c r="D52" s="20" t="str">
        <f t="shared" si="3"/>
        <v>Thursday</v>
      </c>
      <c r="E52" s="21" t="s">
        <v>31</v>
      </c>
      <c r="F52" s="21" t="s">
        <v>11</v>
      </c>
      <c r="G52" s="21">
        <v>296</v>
      </c>
      <c r="H52" s="21">
        <f>SUM($G$2:G52)</f>
        <v>9893</v>
      </c>
      <c r="I52" s="21">
        <v>80</v>
      </c>
      <c r="J52" s="21">
        <v>50</v>
      </c>
      <c r="K52" s="22">
        <v>23680</v>
      </c>
      <c r="L52" s="22">
        <f>SUM($K$2:K52)</f>
        <v>502030</v>
      </c>
      <c r="M52" s="21">
        <v>14800</v>
      </c>
      <c r="N52" s="21">
        <f>'Data &amp; Tables'!$O52/'Data &amp; Tables'!$G52</f>
        <v>30</v>
      </c>
      <c r="O52" s="22">
        <v>8880</v>
      </c>
      <c r="P52" s="23">
        <f>SUM($O$2:O52)</f>
        <v>141048</v>
      </c>
      <c r="Q52" s="24">
        <f t="shared" si="2"/>
        <v>0.375</v>
      </c>
    </row>
    <row r="53" spans="1:17" ht="15">
      <c r="A53" s="13">
        <v>45246</v>
      </c>
      <c r="B53" s="14" t="str">
        <f t="shared" si="0"/>
        <v>2023</v>
      </c>
      <c r="C53" s="14" t="str">
        <f t="shared" si="1"/>
        <v>November</v>
      </c>
      <c r="D53" s="14" t="str">
        <f t="shared" si="3"/>
        <v>Thursday</v>
      </c>
      <c r="E53" s="15" t="s">
        <v>30</v>
      </c>
      <c r="F53" s="15" t="s">
        <v>13</v>
      </c>
      <c r="G53" s="15">
        <v>210</v>
      </c>
      <c r="H53" s="15">
        <f>SUM($G$2:G53)</f>
        <v>10103</v>
      </c>
      <c r="I53" s="15">
        <v>30</v>
      </c>
      <c r="J53" s="15">
        <v>25</v>
      </c>
      <c r="K53" s="16">
        <v>6300</v>
      </c>
      <c r="L53" s="16">
        <f>SUM($K$2:K53)</f>
        <v>508330</v>
      </c>
      <c r="M53" s="15">
        <v>5250</v>
      </c>
      <c r="N53" s="15">
        <f>'Data &amp; Tables'!$O53/'Data &amp; Tables'!$G53</f>
        <v>5</v>
      </c>
      <c r="O53" s="16">
        <v>1050</v>
      </c>
      <c r="P53" s="17">
        <f>SUM($O$2:O53)</f>
        <v>142098</v>
      </c>
      <c r="Q53" s="18">
        <f t="shared" si="2"/>
        <v>0.16666666666666663</v>
      </c>
    </row>
    <row r="54" spans="1:17" ht="15">
      <c r="A54" s="19">
        <v>45249</v>
      </c>
      <c r="B54" s="20" t="str">
        <f t="shared" si="0"/>
        <v>2023</v>
      </c>
      <c r="C54" s="20" t="str">
        <f t="shared" si="1"/>
        <v>November</v>
      </c>
      <c r="D54" s="20" t="str">
        <f t="shared" si="3"/>
        <v>Sunday</v>
      </c>
      <c r="E54" s="21" t="s">
        <v>29</v>
      </c>
      <c r="F54" s="21" t="s">
        <v>13</v>
      </c>
      <c r="G54" s="21">
        <v>287</v>
      </c>
      <c r="H54" s="21">
        <f>SUM($G$2:G54)</f>
        <v>10390</v>
      </c>
      <c r="I54" s="21">
        <v>30</v>
      </c>
      <c r="J54" s="21">
        <v>25</v>
      </c>
      <c r="K54" s="22">
        <v>8610</v>
      </c>
      <c r="L54" s="22">
        <f>SUM($K$2:K54)</f>
        <v>516940</v>
      </c>
      <c r="M54" s="21">
        <v>7175</v>
      </c>
      <c r="N54" s="21">
        <f>'Data &amp; Tables'!$O54/'Data &amp; Tables'!$G54</f>
        <v>5</v>
      </c>
      <c r="O54" s="22">
        <v>1435</v>
      </c>
      <c r="P54" s="23">
        <f>SUM($O$2:O54)</f>
        <v>143533</v>
      </c>
      <c r="Q54" s="24">
        <f t="shared" si="2"/>
        <v>0.16666666666666663</v>
      </c>
    </row>
    <row r="55" spans="1:17" ht="15">
      <c r="A55" s="13">
        <v>45253</v>
      </c>
      <c r="B55" s="14" t="str">
        <f t="shared" si="0"/>
        <v>2023</v>
      </c>
      <c r="C55" s="14" t="str">
        <f t="shared" si="1"/>
        <v>November</v>
      </c>
      <c r="D55" s="14" t="str">
        <f t="shared" si="3"/>
        <v>Thursday</v>
      </c>
      <c r="E55" s="15" t="s">
        <v>30</v>
      </c>
      <c r="F55" s="15" t="s">
        <v>12</v>
      </c>
      <c r="G55" s="15">
        <v>287</v>
      </c>
      <c r="H55" s="15">
        <f>SUM($G$2:G55)</f>
        <v>10677</v>
      </c>
      <c r="I55" s="15">
        <v>50</v>
      </c>
      <c r="J55" s="15">
        <v>40</v>
      </c>
      <c r="K55" s="16">
        <v>14350</v>
      </c>
      <c r="L55" s="16">
        <f>SUM($K$2:K55)</f>
        <v>531290</v>
      </c>
      <c r="M55" s="15">
        <v>11480</v>
      </c>
      <c r="N55" s="15">
        <f>'Data &amp; Tables'!$O55/'Data &amp; Tables'!$G55</f>
        <v>10</v>
      </c>
      <c r="O55" s="16">
        <v>2870</v>
      </c>
      <c r="P55" s="17">
        <f>SUM($O$2:O55)</f>
        <v>146403</v>
      </c>
      <c r="Q55" s="18">
        <f t="shared" si="2"/>
        <v>0.2</v>
      </c>
    </row>
    <row r="56" spans="1:17" ht="15">
      <c r="A56" s="19">
        <v>45257</v>
      </c>
      <c r="B56" s="20" t="str">
        <f t="shared" si="0"/>
        <v>2023</v>
      </c>
      <c r="C56" s="20" t="str">
        <f t="shared" si="1"/>
        <v>November</v>
      </c>
      <c r="D56" s="20" t="str">
        <f t="shared" si="3"/>
        <v>Monday</v>
      </c>
      <c r="E56" s="21" t="s">
        <v>29</v>
      </c>
      <c r="F56" s="21" t="s">
        <v>13</v>
      </c>
      <c r="G56" s="21">
        <v>287</v>
      </c>
      <c r="H56" s="21">
        <f>SUM($G$2:G56)</f>
        <v>10964</v>
      </c>
      <c r="I56" s="21">
        <v>30</v>
      </c>
      <c r="J56" s="21">
        <v>25</v>
      </c>
      <c r="K56" s="22">
        <v>8610</v>
      </c>
      <c r="L56" s="22">
        <f>SUM($K$2:K56)</f>
        <v>539900</v>
      </c>
      <c r="M56" s="21">
        <v>7175</v>
      </c>
      <c r="N56" s="21">
        <f>'Data &amp; Tables'!$O56/'Data &amp; Tables'!$G56</f>
        <v>5</v>
      </c>
      <c r="O56" s="22">
        <v>1435</v>
      </c>
      <c r="P56" s="23">
        <f>SUM($O$2:O56)</f>
        <v>147838</v>
      </c>
      <c r="Q56" s="24">
        <f t="shared" si="2"/>
        <v>0.16666666666666663</v>
      </c>
    </row>
    <row r="57" spans="1:17" ht="15">
      <c r="A57" s="13">
        <v>45223</v>
      </c>
      <c r="B57" s="14" t="str">
        <f t="shared" si="0"/>
        <v>2023</v>
      </c>
      <c r="C57" s="14" t="str">
        <f t="shared" si="1"/>
        <v>October</v>
      </c>
      <c r="D57" s="14" t="str">
        <f t="shared" si="3"/>
        <v>Tuesday</v>
      </c>
      <c r="E57" s="15" t="s">
        <v>31</v>
      </c>
      <c r="F57" s="15" t="s">
        <v>11</v>
      </c>
      <c r="G57" s="15">
        <v>287</v>
      </c>
      <c r="H57" s="15">
        <f>SUM($G$2:G57)</f>
        <v>11251</v>
      </c>
      <c r="I57" s="15">
        <v>80</v>
      </c>
      <c r="J57" s="15">
        <v>50</v>
      </c>
      <c r="K57" s="16">
        <v>22960</v>
      </c>
      <c r="L57" s="16">
        <f>SUM($K$2:K57)</f>
        <v>562860</v>
      </c>
      <c r="M57" s="15">
        <v>14350</v>
      </c>
      <c r="N57" s="15">
        <f>'Data &amp; Tables'!$O57/'Data &amp; Tables'!$G57</f>
        <v>30</v>
      </c>
      <c r="O57" s="16">
        <v>8610</v>
      </c>
      <c r="P57" s="17">
        <f>SUM($O$2:O57)</f>
        <v>156448</v>
      </c>
      <c r="Q57" s="18">
        <f t="shared" si="2"/>
        <v>0.375</v>
      </c>
    </row>
    <row r="58" spans="1:17" ht="15">
      <c r="A58" s="19">
        <v>45223</v>
      </c>
      <c r="B58" s="20" t="str">
        <f t="shared" si="0"/>
        <v>2023</v>
      </c>
      <c r="C58" s="20" t="str">
        <f t="shared" si="1"/>
        <v>October</v>
      </c>
      <c r="D58" s="20" t="str">
        <f t="shared" si="3"/>
        <v>Tuesday</v>
      </c>
      <c r="E58" s="21" t="s">
        <v>33</v>
      </c>
      <c r="F58" s="21" t="s">
        <v>9</v>
      </c>
      <c r="G58" s="21">
        <v>287</v>
      </c>
      <c r="H58" s="21">
        <f>SUM($G$2:G58)</f>
        <v>11538</v>
      </c>
      <c r="I58" s="21">
        <v>60</v>
      </c>
      <c r="J58" s="21">
        <v>41</v>
      </c>
      <c r="K58" s="22">
        <v>17220</v>
      </c>
      <c r="L58" s="22">
        <f>SUM($K$2:K58)</f>
        <v>580080</v>
      </c>
      <c r="M58" s="21">
        <v>11767</v>
      </c>
      <c r="N58" s="21">
        <f>'Data &amp; Tables'!$O58/'Data &amp; Tables'!$G58</f>
        <v>19</v>
      </c>
      <c r="O58" s="22">
        <v>5453</v>
      </c>
      <c r="P58" s="23">
        <f>SUM($O$2:O58)</f>
        <v>161901</v>
      </c>
      <c r="Q58" s="24">
        <f t="shared" si="2"/>
        <v>0.31666666666666665</v>
      </c>
    </row>
    <row r="59" spans="1:17" ht="15">
      <c r="A59" s="13">
        <v>45231</v>
      </c>
      <c r="B59" s="14" t="str">
        <f t="shared" si="0"/>
        <v>2023</v>
      </c>
      <c r="C59" s="14" t="str">
        <f t="shared" si="1"/>
        <v>November</v>
      </c>
      <c r="D59" s="14" t="str">
        <f t="shared" si="3"/>
        <v>Wednesday</v>
      </c>
      <c r="E59" s="15" t="s">
        <v>29</v>
      </c>
      <c r="F59" s="15" t="s">
        <v>9</v>
      </c>
      <c r="G59" s="15">
        <v>287</v>
      </c>
      <c r="H59" s="15">
        <f>SUM($G$2:G59)</f>
        <v>11825</v>
      </c>
      <c r="I59" s="15">
        <v>60</v>
      </c>
      <c r="J59" s="15">
        <v>41</v>
      </c>
      <c r="K59" s="16">
        <v>17220</v>
      </c>
      <c r="L59" s="16">
        <f>SUM($K$2:K59)</f>
        <v>597300</v>
      </c>
      <c r="M59" s="15">
        <v>11767</v>
      </c>
      <c r="N59" s="15">
        <f>'Data &amp; Tables'!$O59/'Data &amp; Tables'!$G59</f>
        <v>19</v>
      </c>
      <c r="O59" s="16">
        <v>5453</v>
      </c>
      <c r="P59" s="17">
        <f>SUM($O$2:O59)</f>
        <v>167354</v>
      </c>
      <c r="Q59" s="18">
        <f t="shared" si="2"/>
        <v>0.31666666666666665</v>
      </c>
    </row>
    <row r="60" spans="1:17" ht="15">
      <c r="A60" s="19">
        <v>45232</v>
      </c>
      <c r="B60" s="20" t="str">
        <f t="shared" si="0"/>
        <v>2023</v>
      </c>
      <c r="C60" s="20" t="str">
        <f t="shared" si="1"/>
        <v>November</v>
      </c>
      <c r="D60" s="20" t="str">
        <f t="shared" si="3"/>
        <v>Thursday</v>
      </c>
      <c r="E60" s="21" t="s">
        <v>30</v>
      </c>
      <c r="F60" s="21" t="s">
        <v>12</v>
      </c>
      <c r="G60" s="21">
        <v>287</v>
      </c>
      <c r="H60" s="21">
        <f>SUM($G$2:G60)</f>
        <v>12112</v>
      </c>
      <c r="I60" s="21">
        <v>50</v>
      </c>
      <c r="J60" s="21">
        <v>40</v>
      </c>
      <c r="K60" s="22">
        <v>14350</v>
      </c>
      <c r="L60" s="22">
        <f>SUM($K$2:K60)</f>
        <v>611650</v>
      </c>
      <c r="M60" s="21">
        <v>11480</v>
      </c>
      <c r="N60" s="21">
        <f>'Data &amp; Tables'!$O60/'Data &amp; Tables'!$G60</f>
        <v>10</v>
      </c>
      <c r="O60" s="22">
        <v>2870</v>
      </c>
      <c r="P60" s="23">
        <f>SUM($O$2:O60)</f>
        <v>170224</v>
      </c>
      <c r="Q60" s="24">
        <f t="shared" si="2"/>
        <v>0.2</v>
      </c>
    </row>
    <row r="61" spans="1:17" ht="15">
      <c r="A61" s="13">
        <v>45237</v>
      </c>
      <c r="B61" s="14" t="str">
        <f t="shared" si="0"/>
        <v>2023</v>
      </c>
      <c r="C61" s="14" t="str">
        <f t="shared" si="1"/>
        <v>November</v>
      </c>
      <c r="D61" s="14" t="str">
        <f t="shared" si="3"/>
        <v>Tuesday</v>
      </c>
      <c r="E61" s="15" t="s">
        <v>29</v>
      </c>
      <c r="F61" s="15" t="s">
        <v>14</v>
      </c>
      <c r="G61" s="15">
        <v>287</v>
      </c>
      <c r="H61" s="15">
        <f>SUM($G$2:G61)</f>
        <v>12399</v>
      </c>
      <c r="I61" s="15">
        <v>50</v>
      </c>
      <c r="J61" s="15">
        <v>40</v>
      </c>
      <c r="K61" s="16">
        <v>14350</v>
      </c>
      <c r="L61" s="16">
        <f>SUM($K$2:K61)</f>
        <v>626000</v>
      </c>
      <c r="M61" s="15">
        <v>11480</v>
      </c>
      <c r="N61" s="15">
        <f>'Data &amp; Tables'!$O61/'Data &amp; Tables'!$G61</f>
        <v>10</v>
      </c>
      <c r="O61" s="16">
        <v>2870</v>
      </c>
      <c r="P61" s="17">
        <f>SUM($O$2:O61)</f>
        <v>173094</v>
      </c>
      <c r="Q61" s="18">
        <f t="shared" si="2"/>
        <v>0.2</v>
      </c>
    </row>
    <row r="62" spans="1:17" ht="15">
      <c r="A62" s="19">
        <v>45239</v>
      </c>
      <c r="B62" s="20" t="str">
        <f t="shared" si="0"/>
        <v>2023</v>
      </c>
      <c r="C62" s="20" t="str">
        <f t="shared" si="1"/>
        <v>November</v>
      </c>
      <c r="D62" s="20" t="str">
        <f t="shared" si="3"/>
        <v>Thursday</v>
      </c>
      <c r="E62" s="21" t="s">
        <v>33</v>
      </c>
      <c r="F62" s="21" t="s">
        <v>10</v>
      </c>
      <c r="G62" s="21">
        <v>287</v>
      </c>
      <c r="H62" s="21">
        <f>SUM($G$2:G62)</f>
        <v>12686</v>
      </c>
      <c r="I62" s="21">
        <v>20</v>
      </c>
      <c r="J62" s="21">
        <v>15</v>
      </c>
      <c r="K62" s="22">
        <v>5740</v>
      </c>
      <c r="L62" s="22">
        <f>SUM($K$2:K62)</f>
        <v>631740</v>
      </c>
      <c r="M62" s="21">
        <v>4305</v>
      </c>
      <c r="N62" s="21">
        <f>'Data &amp; Tables'!$O62/'Data &amp; Tables'!$G62</f>
        <v>5</v>
      </c>
      <c r="O62" s="22">
        <v>1435</v>
      </c>
      <c r="P62" s="23">
        <f>SUM($O$2:O62)</f>
        <v>174529</v>
      </c>
      <c r="Q62" s="24">
        <f t="shared" si="2"/>
        <v>0.25</v>
      </c>
    </row>
    <row r="63" spans="1:17" ht="15">
      <c r="A63" s="13">
        <v>45241</v>
      </c>
      <c r="B63" s="14" t="str">
        <f t="shared" si="0"/>
        <v>2023</v>
      </c>
      <c r="C63" s="14" t="str">
        <f t="shared" si="1"/>
        <v>November</v>
      </c>
      <c r="D63" s="14" t="str">
        <f t="shared" si="3"/>
        <v>Saturday</v>
      </c>
      <c r="E63" s="15" t="s">
        <v>29</v>
      </c>
      <c r="F63" s="15" t="s">
        <v>12</v>
      </c>
      <c r="G63" s="15">
        <v>287</v>
      </c>
      <c r="H63" s="15">
        <f>SUM($G$2:G63)</f>
        <v>12973</v>
      </c>
      <c r="I63" s="15">
        <v>50</v>
      </c>
      <c r="J63" s="15">
        <v>40</v>
      </c>
      <c r="K63" s="16">
        <v>14350</v>
      </c>
      <c r="L63" s="16">
        <f>SUM($K$2:K63)</f>
        <v>646090</v>
      </c>
      <c r="M63" s="15">
        <v>11480</v>
      </c>
      <c r="N63" s="15">
        <f>'Data &amp; Tables'!$O63/'Data &amp; Tables'!$G63</f>
        <v>10</v>
      </c>
      <c r="O63" s="16">
        <v>2870</v>
      </c>
      <c r="P63" s="17">
        <f>SUM($O$2:O63)</f>
        <v>177399</v>
      </c>
      <c r="Q63" s="18">
        <f t="shared" si="2"/>
        <v>0.2</v>
      </c>
    </row>
    <row r="64" spans="1:17" ht="15">
      <c r="A64" s="19">
        <v>45246</v>
      </c>
      <c r="B64" s="20" t="str">
        <f t="shared" si="0"/>
        <v>2023</v>
      </c>
      <c r="C64" s="20" t="str">
        <f t="shared" si="1"/>
        <v>November</v>
      </c>
      <c r="D64" s="20" t="str">
        <f t="shared" si="3"/>
        <v>Thursday</v>
      </c>
      <c r="E64" s="21" t="s">
        <v>31</v>
      </c>
      <c r="F64" s="21" t="s">
        <v>11</v>
      </c>
      <c r="G64" s="21">
        <v>287</v>
      </c>
      <c r="H64" s="21">
        <f>SUM($G$2:G64)</f>
        <v>13260</v>
      </c>
      <c r="I64" s="21">
        <v>80</v>
      </c>
      <c r="J64" s="21">
        <v>50</v>
      </c>
      <c r="K64" s="22">
        <v>22960</v>
      </c>
      <c r="L64" s="22">
        <f>SUM($K$2:K64)</f>
        <v>669050</v>
      </c>
      <c r="M64" s="21">
        <v>14350</v>
      </c>
      <c r="N64" s="21">
        <f>'Data &amp; Tables'!$O64/'Data &amp; Tables'!$G64</f>
        <v>30</v>
      </c>
      <c r="O64" s="22">
        <v>8610</v>
      </c>
      <c r="P64" s="23">
        <f>SUM($O$2:O64)</f>
        <v>186009</v>
      </c>
      <c r="Q64" s="24">
        <f t="shared" si="2"/>
        <v>0.375</v>
      </c>
    </row>
    <row r="65" spans="1:17" ht="15">
      <c r="A65" s="13">
        <v>45246</v>
      </c>
      <c r="B65" s="14" t="str">
        <f t="shared" si="0"/>
        <v>2023</v>
      </c>
      <c r="C65" s="14" t="str">
        <f t="shared" si="1"/>
        <v>November</v>
      </c>
      <c r="D65" s="14" t="str">
        <f t="shared" si="3"/>
        <v>Thursday</v>
      </c>
      <c r="E65" s="15" t="s">
        <v>30</v>
      </c>
      <c r="F65" s="15" t="s">
        <v>13</v>
      </c>
      <c r="G65" s="15">
        <v>287</v>
      </c>
      <c r="H65" s="15">
        <f>SUM($G$2:G65)</f>
        <v>13547</v>
      </c>
      <c r="I65" s="15">
        <v>30</v>
      </c>
      <c r="J65" s="15">
        <v>25</v>
      </c>
      <c r="K65" s="16">
        <v>8610</v>
      </c>
      <c r="L65" s="16">
        <f>SUM($K$2:K65)</f>
        <v>677660</v>
      </c>
      <c r="M65" s="15">
        <v>7175</v>
      </c>
      <c r="N65" s="15">
        <f>'Data &amp; Tables'!$O65/'Data &amp; Tables'!$G65</f>
        <v>5</v>
      </c>
      <c r="O65" s="16">
        <v>1435</v>
      </c>
      <c r="P65" s="17">
        <f>SUM($O$2:O65)</f>
        <v>187444</v>
      </c>
      <c r="Q65" s="18">
        <f t="shared" si="2"/>
        <v>0.16666666666666663</v>
      </c>
    </row>
    <row r="66" spans="1:17" ht="15">
      <c r="A66" s="19">
        <v>44562</v>
      </c>
      <c r="B66" s="20" t="str">
        <f t="shared" ref="B66:B129" si="4">TEXT(A66,"yyyy")</f>
        <v>2022</v>
      </c>
      <c r="C66" s="20" t="str">
        <f t="shared" ref="C66:C129" si="5">TEXT(A66,"mmmm")</f>
        <v>January</v>
      </c>
      <c r="D66" s="20" t="str">
        <f t="shared" ref="D66:D129" si="6">TEXT(A66,"dddd")</f>
        <v>Saturday</v>
      </c>
      <c r="E66" s="21" t="s">
        <v>30</v>
      </c>
      <c r="F66" s="21" t="s">
        <v>9</v>
      </c>
      <c r="G66" s="21">
        <v>287</v>
      </c>
      <c r="H66" s="21">
        <f>SUM($G$2:G66)</f>
        <v>13834</v>
      </c>
      <c r="I66" s="21">
        <v>60</v>
      </c>
      <c r="J66" s="21">
        <v>41</v>
      </c>
      <c r="K66" s="22">
        <v>17220</v>
      </c>
      <c r="L66" s="22">
        <f>SUM($K$2:K66)</f>
        <v>694880</v>
      </c>
      <c r="M66" s="21">
        <v>11767</v>
      </c>
      <c r="N66" s="21">
        <f>'Data &amp; Tables'!$O66/'Data &amp; Tables'!$G66</f>
        <v>19</v>
      </c>
      <c r="O66" s="22">
        <v>5453</v>
      </c>
      <c r="P66" s="23">
        <f>SUM($O$2:O66)</f>
        <v>192897</v>
      </c>
      <c r="Q66" s="24">
        <f t="shared" ref="Q66:Q129" si="7">((O66/K66)*100)/100</f>
        <v>0.31666666666666665</v>
      </c>
    </row>
    <row r="67" spans="1:17" ht="15">
      <c r="A67" s="13">
        <v>44564</v>
      </c>
      <c r="B67" s="14" t="str">
        <f t="shared" si="4"/>
        <v>2022</v>
      </c>
      <c r="C67" s="14" t="str">
        <f t="shared" si="5"/>
        <v>January</v>
      </c>
      <c r="D67" s="14" t="str">
        <f t="shared" si="6"/>
        <v>Monday</v>
      </c>
      <c r="E67" s="15" t="s">
        <v>30</v>
      </c>
      <c r="F67" s="15" t="s">
        <v>9</v>
      </c>
      <c r="G67" s="15">
        <v>287</v>
      </c>
      <c r="H67" s="15">
        <f>SUM($G$2:G67)</f>
        <v>14121</v>
      </c>
      <c r="I67" s="15">
        <v>60</v>
      </c>
      <c r="J67" s="15">
        <v>41</v>
      </c>
      <c r="K67" s="16">
        <v>17220</v>
      </c>
      <c r="L67" s="16">
        <f>SUM($K$2:K67)</f>
        <v>712100</v>
      </c>
      <c r="M67" s="15">
        <v>11767</v>
      </c>
      <c r="N67" s="15">
        <f>'Data &amp; Tables'!$O67/'Data &amp; Tables'!$G67</f>
        <v>19</v>
      </c>
      <c r="O67" s="16">
        <v>5453</v>
      </c>
      <c r="P67" s="17">
        <f>SUM($O$2:O67)</f>
        <v>198350</v>
      </c>
      <c r="Q67" s="18">
        <f t="shared" si="7"/>
        <v>0.31666666666666665</v>
      </c>
    </row>
    <row r="68" spans="1:17" ht="15">
      <c r="A68" s="19">
        <v>44565</v>
      </c>
      <c r="B68" s="20" t="str">
        <f t="shared" si="4"/>
        <v>2022</v>
      </c>
      <c r="C68" s="20" t="str">
        <f t="shared" si="5"/>
        <v>January</v>
      </c>
      <c r="D68" s="20" t="str">
        <f t="shared" si="6"/>
        <v>Tuesday</v>
      </c>
      <c r="E68" s="21" t="s">
        <v>29</v>
      </c>
      <c r="F68" s="21" t="s">
        <v>9</v>
      </c>
      <c r="G68" s="21">
        <v>287</v>
      </c>
      <c r="H68" s="21">
        <f>SUM($G$2:G68)</f>
        <v>14408</v>
      </c>
      <c r="I68" s="21">
        <v>60</v>
      </c>
      <c r="J68" s="21">
        <v>41</v>
      </c>
      <c r="K68" s="22">
        <v>17220</v>
      </c>
      <c r="L68" s="22">
        <f>SUM($K$2:K68)</f>
        <v>729320</v>
      </c>
      <c r="M68" s="21">
        <v>11767</v>
      </c>
      <c r="N68" s="21">
        <f>'Data &amp; Tables'!$O68/'Data &amp; Tables'!$G68</f>
        <v>19</v>
      </c>
      <c r="O68" s="22">
        <v>5453</v>
      </c>
      <c r="P68" s="23">
        <f>SUM($O$2:O68)</f>
        <v>203803</v>
      </c>
      <c r="Q68" s="24">
        <f t="shared" si="7"/>
        <v>0.31666666666666665</v>
      </c>
    </row>
    <row r="69" spans="1:17" ht="15">
      <c r="A69" s="13">
        <v>44570</v>
      </c>
      <c r="B69" s="14" t="str">
        <f t="shared" si="4"/>
        <v>2022</v>
      </c>
      <c r="C69" s="14" t="str">
        <f t="shared" si="5"/>
        <v>January</v>
      </c>
      <c r="D69" s="14" t="str">
        <f t="shared" si="6"/>
        <v>Sunday</v>
      </c>
      <c r="E69" s="15" t="s">
        <v>29</v>
      </c>
      <c r="F69" s="15" t="s">
        <v>10</v>
      </c>
      <c r="G69" s="15">
        <v>287</v>
      </c>
      <c r="H69" s="15">
        <f>SUM($G$2:G69)</f>
        <v>14695</v>
      </c>
      <c r="I69" s="15">
        <v>20</v>
      </c>
      <c r="J69" s="15">
        <v>15</v>
      </c>
      <c r="K69" s="16">
        <v>5740</v>
      </c>
      <c r="L69" s="16">
        <f>SUM($K$2:K69)</f>
        <v>735060</v>
      </c>
      <c r="M69" s="15">
        <v>4305</v>
      </c>
      <c r="N69" s="15">
        <f>'Data &amp; Tables'!$O69/'Data &amp; Tables'!$G69</f>
        <v>5</v>
      </c>
      <c r="O69" s="16">
        <v>1435</v>
      </c>
      <c r="P69" s="17">
        <f>SUM($O$2:O69)</f>
        <v>205238</v>
      </c>
      <c r="Q69" s="18">
        <f t="shared" si="7"/>
        <v>0.25</v>
      </c>
    </row>
    <row r="70" spans="1:17" ht="15">
      <c r="A70" s="19">
        <v>44578</v>
      </c>
      <c r="B70" s="20" t="str">
        <f t="shared" si="4"/>
        <v>2022</v>
      </c>
      <c r="C70" s="20" t="str">
        <f t="shared" si="5"/>
        <v>January</v>
      </c>
      <c r="D70" s="20" t="str">
        <f t="shared" si="6"/>
        <v>Monday</v>
      </c>
      <c r="E70" s="21" t="s">
        <v>32</v>
      </c>
      <c r="F70" s="21" t="s">
        <v>11</v>
      </c>
      <c r="G70" s="21">
        <v>287</v>
      </c>
      <c r="H70" s="21">
        <f>SUM($G$2:G70)</f>
        <v>14982</v>
      </c>
      <c r="I70" s="21">
        <v>80</v>
      </c>
      <c r="J70" s="21">
        <v>50</v>
      </c>
      <c r="K70" s="22">
        <v>22960</v>
      </c>
      <c r="L70" s="22">
        <f>SUM($K$2:K70)</f>
        <v>758020</v>
      </c>
      <c r="M70" s="21">
        <v>14350</v>
      </c>
      <c r="N70" s="21">
        <f>'Data &amp; Tables'!$O70/'Data &amp; Tables'!$G70</f>
        <v>30</v>
      </c>
      <c r="O70" s="22">
        <v>8610</v>
      </c>
      <c r="P70" s="23">
        <f>SUM($O$2:O70)</f>
        <v>213848</v>
      </c>
      <c r="Q70" s="24">
        <f t="shared" si="7"/>
        <v>0.375</v>
      </c>
    </row>
    <row r="71" spans="1:17" ht="15">
      <c r="A71" s="13">
        <v>44578</v>
      </c>
      <c r="B71" s="14" t="str">
        <f t="shared" si="4"/>
        <v>2022</v>
      </c>
      <c r="C71" s="14" t="str">
        <f t="shared" si="5"/>
        <v>January</v>
      </c>
      <c r="D71" s="14" t="str">
        <f t="shared" si="6"/>
        <v>Monday</v>
      </c>
      <c r="E71" s="15" t="s">
        <v>29</v>
      </c>
      <c r="F71" s="15" t="s">
        <v>11</v>
      </c>
      <c r="G71" s="15">
        <v>287</v>
      </c>
      <c r="H71" s="15">
        <f>SUM($G$2:G71)</f>
        <v>15269</v>
      </c>
      <c r="I71" s="15">
        <v>80</v>
      </c>
      <c r="J71" s="15">
        <v>50</v>
      </c>
      <c r="K71" s="16">
        <v>22960</v>
      </c>
      <c r="L71" s="16">
        <f>SUM($K$2:K71)</f>
        <v>780980</v>
      </c>
      <c r="M71" s="15">
        <v>14350</v>
      </c>
      <c r="N71" s="15">
        <f>'Data &amp; Tables'!$O71/'Data &amp; Tables'!$G71</f>
        <v>30</v>
      </c>
      <c r="O71" s="16">
        <v>8610</v>
      </c>
      <c r="P71" s="17">
        <f>SUM($O$2:O71)</f>
        <v>222458</v>
      </c>
      <c r="Q71" s="18">
        <f t="shared" si="7"/>
        <v>0.375</v>
      </c>
    </row>
    <row r="72" spans="1:17" ht="15">
      <c r="A72" s="19">
        <v>44593</v>
      </c>
      <c r="B72" s="20" t="str">
        <f t="shared" si="4"/>
        <v>2022</v>
      </c>
      <c r="C72" s="20" t="str">
        <f t="shared" si="5"/>
        <v>February</v>
      </c>
      <c r="D72" s="20" t="str">
        <f t="shared" si="6"/>
        <v>Tuesday</v>
      </c>
      <c r="E72" s="21" t="s">
        <v>33</v>
      </c>
      <c r="F72" s="21" t="s">
        <v>12</v>
      </c>
      <c r="G72" s="21">
        <v>213</v>
      </c>
      <c r="H72" s="21">
        <f>SUM($G$2:G72)</f>
        <v>15482</v>
      </c>
      <c r="I72" s="21">
        <v>50</v>
      </c>
      <c r="J72" s="21">
        <v>40</v>
      </c>
      <c r="K72" s="22">
        <v>10650</v>
      </c>
      <c r="L72" s="22">
        <f>SUM($K$2:K72)</f>
        <v>791630</v>
      </c>
      <c r="M72" s="21">
        <v>8520</v>
      </c>
      <c r="N72" s="21">
        <f>'Data &amp; Tables'!$O72/'Data &amp; Tables'!$G72</f>
        <v>10</v>
      </c>
      <c r="O72" s="22">
        <v>2130</v>
      </c>
      <c r="P72" s="23">
        <f>SUM($O$2:O72)</f>
        <v>224588</v>
      </c>
      <c r="Q72" s="24">
        <f t="shared" si="7"/>
        <v>0.2</v>
      </c>
    </row>
    <row r="73" spans="1:17" ht="15">
      <c r="A73" s="13">
        <v>44598</v>
      </c>
      <c r="B73" s="14" t="str">
        <f t="shared" si="4"/>
        <v>2022</v>
      </c>
      <c r="C73" s="14" t="str">
        <f t="shared" si="5"/>
        <v>February</v>
      </c>
      <c r="D73" s="14" t="str">
        <f t="shared" si="6"/>
        <v>Sunday</v>
      </c>
      <c r="E73" s="15" t="s">
        <v>30</v>
      </c>
      <c r="F73" s="15" t="s">
        <v>11</v>
      </c>
      <c r="G73" s="15">
        <v>249</v>
      </c>
      <c r="H73" s="15">
        <f>SUM($G$2:G73)</f>
        <v>15731</v>
      </c>
      <c r="I73" s="15">
        <v>80</v>
      </c>
      <c r="J73" s="15">
        <v>50</v>
      </c>
      <c r="K73" s="16">
        <v>19920</v>
      </c>
      <c r="L73" s="16">
        <f>SUM($K$2:K73)</f>
        <v>811550</v>
      </c>
      <c r="M73" s="15">
        <v>12450</v>
      </c>
      <c r="N73" s="15">
        <f>'Data &amp; Tables'!$O73/'Data &amp; Tables'!$G73</f>
        <v>30</v>
      </c>
      <c r="O73" s="16">
        <v>7470</v>
      </c>
      <c r="P73" s="17">
        <f>SUM($O$2:O73)</f>
        <v>232058</v>
      </c>
      <c r="Q73" s="18">
        <f t="shared" si="7"/>
        <v>0.375</v>
      </c>
    </row>
    <row r="74" spans="1:17" ht="15">
      <c r="A74" s="19">
        <v>44601</v>
      </c>
      <c r="B74" s="20" t="str">
        <f t="shared" si="4"/>
        <v>2022</v>
      </c>
      <c r="C74" s="20" t="str">
        <f t="shared" si="5"/>
        <v>February</v>
      </c>
      <c r="D74" s="20" t="str">
        <f t="shared" si="6"/>
        <v>Wednesday</v>
      </c>
      <c r="E74" s="21" t="s">
        <v>31</v>
      </c>
      <c r="F74" s="21" t="s">
        <v>12</v>
      </c>
      <c r="G74" s="21">
        <v>150</v>
      </c>
      <c r="H74" s="21">
        <f>SUM($G$2:G74)</f>
        <v>15881</v>
      </c>
      <c r="I74" s="21">
        <v>50</v>
      </c>
      <c r="J74" s="21">
        <v>40</v>
      </c>
      <c r="K74" s="22">
        <v>7500</v>
      </c>
      <c r="L74" s="22">
        <f>SUM($K$2:K74)</f>
        <v>819050</v>
      </c>
      <c r="M74" s="21">
        <v>6000</v>
      </c>
      <c r="N74" s="21">
        <f>'Data &amp; Tables'!$O74/'Data &amp; Tables'!$G74</f>
        <v>10</v>
      </c>
      <c r="O74" s="22">
        <v>1500</v>
      </c>
      <c r="P74" s="23">
        <f>SUM($O$2:O74)</f>
        <v>233558</v>
      </c>
      <c r="Q74" s="24">
        <f t="shared" si="7"/>
        <v>0.2</v>
      </c>
    </row>
    <row r="75" spans="1:17" ht="15">
      <c r="A75" s="13">
        <v>44607</v>
      </c>
      <c r="B75" s="14" t="str">
        <f t="shared" si="4"/>
        <v>2022</v>
      </c>
      <c r="C75" s="14" t="str">
        <f t="shared" si="5"/>
        <v>February</v>
      </c>
      <c r="D75" s="14" t="str">
        <f t="shared" si="6"/>
        <v>Tuesday</v>
      </c>
      <c r="E75" s="15" t="s">
        <v>30</v>
      </c>
      <c r="F75" s="15" t="s">
        <v>10</v>
      </c>
      <c r="G75" s="15">
        <v>163</v>
      </c>
      <c r="H75" s="15">
        <f>SUM($G$2:G75)</f>
        <v>16044</v>
      </c>
      <c r="I75" s="15">
        <v>20</v>
      </c>
      <c r="J75" s="15">
        <v>15</v>
      </c>
      <c r="K75" s="16">
        <v>3260</v>
      </c>
      <c r="L75" s="16">
        <f>SUM($K$2:K75)</f>
        <v>822310</v>
      </c>
      <c r="M75" s="15">
        <v>2445</v>
      </c>
      <c r="N75" s="15">
        <f>'Data &amp; Tables'!$O75/'Data &amp; Tables'!$G75</f>
        <v>5</v>
      </c>
      <c r="O75" s="16">
        <v>815</v>
      </c>
      <c r="P75" s="17">
        <f>SUM($O$2:O75)</f>
        <v>234373</v>
      </c>
      <c r="Q75" s="18">
        <f t="shared" si="7"/>
        <v>0.25</v>
      </c>
    </row>
    <row r="76" spans="1:17" ht="15">
      <c r="A76" s="19">
        <v>44609</v>
      </c>
      <c r="B76" s="20" t="str">
        <f t="shared" si="4"/>
        <v>2022</v>
      </c>
      <c r="C76" s="20" t="str">
        <f t="shared" si="5"/>
        <v>February</v>
      </c>
      <c r="D76" s="20" t="str">
        <f t="shared" si="6"/>
        <v>Thursday</v>
      </c>
      <c r="E76" s="21" t="s">
        <v>29</v>
      </c>
      <c r="F76" s="21" t="s">
        <v>12</v>
      </c>
      <c r="G76" s="21">
        <v>240</v>
      </c>
      <c r="H76" s="21">
        <f>SUM($G$2:G76)</f>
        <v>16284</v>
      </c>
      <c r="I76" s="21">
        <v>50</v>
      </c>
      <c r="J76" s="21">
        <v>40</v>
      </c>
      <c r="K76" s="22">
        <v>12000</v>
      </c>
      <c r="L76" s="22">
        <f>SUM($K$2:K76)</f>
        <v>834310</v>
      </c>
      <c r="M76" s="21">
        <v>9600</v>
      </c>
      <c r="N76" s="21">
        <f>'Data &amp; Tables'!$O76/'Data &amp; Tables'!$G76</f>
        <v>10</v>
      </c>
      <c r="O76" s="22">
        <v>2400</v>
      </c>
      <c r="P76" s="23">
        <f>SUM($O$2:O76)</f>
        <v>236773</v>
      </c>
      <c r="Q76" s="24">
        <f t="shared" si="7"/>
        <v>0.2</v>
      </c>
    </row>
    <row r="77" spans="1:17" ht="15">
      <c r="A77" s="13">
        <v>44617</v>
      </c>
      <c r="B77" s="14" t="str">
        <f t="shared" si="4"/>
        <v>2022</v>
      </c>
      <c r="C77" s="14" t="str">
        <f t="shared" si="5"/>
        <v>February</v>
      </c>
      <c r="D77" s="14" t="str">
        <f t="shared" si="6"/>
        <v>Friday</v>
      </c>
      <c r="E77" s="15" t="s">
        <v>31</v>
      </c>
      <c r="F77" s="15" t="s">
        <v>13</v>
      </c>
      <c r="G77" s="15">
        <v>294</v>
      </c>
      <c r="H77" s="15">
        <f>SUM($G$2:G77)</f>
        <v>16578</v>
      </c>
      <c r="I77" s="15">
        <v>30</v>
      </c>
      <c r="J77" s="15">
        <v>25</v>
      </c>
      <c r="K77" s="16">
        <v>8820</v>
      </c>
      <c r="L77" s="16">
        <f>SUM($K$2:K77)</f>
        <v>843130</v>
      </c>
      <c r="M77" s="15">
        <v>7350</v>
      </c>
      <c r="N77" s="15">
        <f>'Data &amp; Tables'!$O77/'Data &amp; Tables'!$G77</f>
        <v>5</v>
      </c>
      <c r="O77" s="16">
        <v>1470</v>
      </c>
      <c r="P77" s="17">
        <f>SUM($O$2:O77)</f>
        <v>238243</v>
      </c>
      <c r="Q77" s="18">
        <f t="shared" si="7"/>
        <v>0.16666666666666663</v>
      </c>
    </row>
    <row r="78" spans="1:17" ht="15">
      <c r="A78" s="19">
        <v>44617</v>
      </c>
      <c r="B78" s="20" t="str">
        <f t="shared" si="4"/>
        <v>2022</v>
      </c>
      <c r="C78" s="20" t="str">
        <f t="shared" si="5"/>
        <v>February</v>
      </c>
      <c r="D78" s="20" t="str">
        <f t="shared" si="6"/>
        <v>Friday</v>
      </c>
      <c r="E78" s="21" t="s">
        <v>29</v>
      </c>
      <c r="F78" s="21" t="s">
        <v>11</v>
      </c>
      <c r="G78" s="21">
        <v>175</v>
      </c>
      <c r="H78" s="21">
        <f>SUM($G$2:G78)</f>
        <v>16753</v>
      </c>
      <c r="I78" s="21">
        <v>80</v>
      </c>
      <c r="J78" s="21">
        <v>50</v>
      </c>
      <c r="K78" s="22">
        <v>14000</v>
      </c>
      <c r="L78" s="22">
        <f>SUM($K$2:K78)</f>
        <v>857130</v>
      </c>
      <c r="M78" s="21">
        <v>8750</v>
      </c>
      <c r="N78" s="21">
        <f>'Data &amp; Tables'!$O78/'Data &amp; Tables'!$G78</f>
        <v>30</v>
      </c>
      <c r="O78" s="22">
        <v>5250</v>
      </c>
      <c r="P78" s="23">
        <f>SUM($O$2:O78)</f>
        <v>243493</v>
      </c>
      <c r="Q78" s="24">
        <f t="shared" si="7"/>
        <v>0.375</v>
      </c>
    </row>
    <row r="79" spans="1:17" ht="15">
      <c r="A79" s="13">
        <v>44633</v>
      </c>
      <c r="B79" s="14" t="str">
        <f t="shared" si="4"/>
        <v>2022</v>
      </c>
      <c r="C79" s="14" t="str">
        <f t="shared" si="5"/>
        <v>March</v>
      </c>
      <c r="D79" s="14" t="str">
        <f t="shared" si="6"/>
        <v>Sunday</v>
      </c>
      <c r="E79" s="15" t="s">
        <v>31</v>
      </c>
      <c r="F79" s="15" t="s">
        <v>10</v>
      </c>
      <c r="G79" s="15">
        <v>286</v>
      </c>
      <c r="H79" s="15">
        <f>SUM($G$2:G79)</f>
        <v>17039</v>
      </c>
      <c r="I79" s="15">
        <v>20</v>
      </c>
      <c r="J79" s="15">
        <v>15</v>
      </c>
      <c r="K79" s="16">
        <v>5720</v>
      </c>
      <c r="L79" s="16">
        <f>SUM($K$2:K79)</f>
        <v>862850</v>
      </c>
      <c r="M79" s="15">
        <v>4290</v>
      </c>
      <c r="N79" s="15">
        <f>'Data &amp; Tables'!$O79/'Data &amp; Tables'!$G79</f>
        <v>5</v>
      </c>
      <c r="O79" s="16">
        <v>1430</v>
      </c>
      <c r="P79" s="17">
        <f>SUM($O$2:O79)</f>
        <v>244923</v>
      </c>
      <c r="Q79" s="18">
        <f t="shared" si="7"/>
        <v>0.25</v>
      </c>
    </row>
    <row r="80" spans="1:17" ht="15">
      <c r="A80" s="19">
        <v>44633</v>
      </c>
      <c r="B80" s="20" t="str">
        <f t="shared" si="4"/>
        <v>2022</v>
      </c>
      <c r="C80" s="20" t="str">
        <f t="shared" si="5"/>
        <v>March</v>
      </c>
      <c r="D80" s="20" t="str">
        <f t="shared" si="6"/>
        <v>Sunday</v>
      </c>
      <c r="E80" s="21" t="s">
        <v>29</v>
      </c>
      <c r="F80" s="21" t="s">
        <v>14</v>
      </c>
      <c r="G80" s="21">
        <v>286</v>
      </c>
      <c r="H80" s="21">
        <f>SUM($G$2:G80)</f>
        <v>17325</v>
      </c>
      <c r="I80" s="21">
        <v>50</v>
      </c>
      <c r="J80" s="21">
        <v>40</v>
      </c>
      <c r="K80" s="22">
        <v>14300</v>
      </c>
      <c r="L80" s="22">
        <f>SUM($K$2:K80)</f>
        <v>877150</v>
      </c>
      <c r="M80" s="21">
        <v>11440</v>
      </c>
      <c r="N80" s="21">
        <f>'Data &amp; Tables'!$O80/'Data &amp; Tables'!$G80</f>
        <v>10</v>
      </c>
      <c r="O80" s="22">
        <v>2860</v>
      </c>
      <c r="P80" s="23">
        <f>SUM($O$2:O80)</f>
        <v>247783</v>
      </c>
      <c r="Q80" s="24">
        <f t="shared" si="7"/>
        <v>0.2</v>
      </c>
    </row>
    <row r="81" spans="1:17" ht="15">
      <c r="A81" s="13">
        <v>44641</v>
      </c>
      <c r="B81" s="14" t="str">
        <f t="shared" si="4"/>
        <v>2022</v>
      </c>
      <c r="C81" s="14" t="str">
        <f t="shared" si="5"/>
        <v>March</v>
      </c>
      <c r="D81" s="14" t="str">
        <f t="shared" si="6"/>
        <v>Monday</v>
      </c>
      <c r="E81" s="15" t="s">
        <v>32</v>
      </c>
      <c r="F81" s="15" t="s">
        <v>14</v>
      </c>
      <c r="G81" s="15">
        <v>286</v>
      </c>
      <c r="H81" s="15">
        <f>SUM($G$2:G81)</f>
        <v>17611</v>
      </c>
      <c r="I81" s="15">
        <v>50</v>
      </c>
      <c r="J81" s="15">
        <v>40</v>
      </c>
      <c r="K81" s="16">
        <v>14300</v>
      </c>
      <c r="L81" s="16">
        <f>SUM($K$2:K81)</f>
        <v>891450</v>
      </c>
      <c r="M81" s="15">
        <v>11440</v>
      </c>
      <c r="N81" s="15">
        <f>'Data &amp; Tables'!$O81/'Data &amp; Tables'!$G81</f>
        <v>10</v>
      </c>
      <c r="O81" s="16">
        <v>2860</v>
      </c>
      <c r="P81" s="17">
        <f>SUM($O$2:O81)</f>
        <v>250643</v>
      </c>
      <c r="Q81" s="18">
        <f t="shared" si="7"/>
        <v>0.2</v>
      </c>
    </row>
    <row r="82" spans="1:17" ht="15">
      <c r="A82" s="19">
        <v>44643</v>
      </c>
      <c r="B82" s="20" t="str">
        <f t="shared" si="4"/>
        <v>2022</v>
      </c>
      <c r="C82" s="20" t="str">
        <f t="shared" si="5"/>
        <v>March</v>
      </c>
      <c r="D82" s="20" t="str">
        <f t="shared" si="6"/>
        <v>Wednesday</v>
      </c>
      <c r="E82" s="21" t="s">
        <v>30</v>
      </c>
      <c r="F82" s="21" t="s">
        <v>14</v>
      </c>
      <c r="G82" s="21">
        <v>286</v>
      </c>
      <c r="H82" s="21">
        <f>SUM($G$2:G82)</f>
        <v>17897</v>
      </c>
      <c r="I82" s="21">
        <v>50</v>
      </c>
      <c r="J82" s="21">
        <v>40</v>
      </c>
      <c r="K82" s="22">
        <v>14300</v>
      </c>
      <c r="L82" s="22">
        <f>SUM($K$2:K82)</f>
        <v>905750</v>
      </c>
      <c r="M82" s="21">
        <v>11440</v>
      </c>
      <c r="N82" s="21">
        <f>'Data &amp; Tables'!$O82/'Data &amp; Tables'!$G82</f>
        <v>10</v>
      </c>
      <c r="O82" s="22">
        <v>2860</v>
      </c>
      <c r="P82" s="23">
        <f>SUM($O$2:O82)</f>
        <v>253503</v>
      </c>
      <c r="Q82" s="24">
        <f t="shared" si="7"/>
        <v>0.2</v>
      </c>
    </row>
    <row r="83" spans="1:17" ht="15">
      <c r="A83" s="13">
        <v>44643</v>
      </c>
      <c r="B83" s="14" t="str">
        <f t="shared" si="4"/>
        <v>2022</v>
      </c>
      <c r="C83" s="14" t="str">
        <f t="shared" si="5"/>
        <v>March</v>
      </c>
      <c r="D83" s="14" t="str">
        <f t="shared" si="6"/>
        <v>Wednesday</v>
      </c>
      <c r="E83" s="15" t="s">
        <v>33</v>
      </c>
      <c r="F83" s="15" t="s">
        <v>9</v>
      </c>
      <c r="G83" s="15">
        <v>286</v>
      </c>
      <c r="H83" s="15">
        <f>SUM($G$2:G83)</f>
        <v>18183</v>
      </c>
      <c r="I83" s="15">
        <v>60</v>
      </c>
      <c r="J83" s="15">
        <v>41</v>
      </c>
      <c r="K83" s="16">
        <v>17160</v>
      </c>
      <c r="L83" s="16">
        <f>SUM($K$2:K83)</f>
        <v>922910</v>
      </c>
      <c r="M83" s="15">
        <v>11726</v>
      </c>
      <c r="N83" s="15">
        <f>'Data &amp; Tables'!$O83/'Data &amp; Tables'!$G83</f>
        <v>19</v>
      </c>
      <c r="O83" s="16">
        <v>5434</v>
      </c>
      <c r="P83" s="17">
        <f>SUM($O$2:O83)</f>
        <v>258937</v>
      </c>
      <c r="Q83" s="18">
        <f t="shared" si="7"/>
        <v>0.31666666666666665</v>
      </c>
    </row>
    <row r="84" spans="1:17" ht="15">
      <c r="A84" s="19">
        <v>44647</v>
      </c>
      <c r="B84" s="20" t="str">
        <f t="shared" si="4"/>
        <v>2022</v>
      </c>
      <c r="C84" s="20" t="str">
        <f t="shared" si="5"/>
        <v>March</v>
      </c>
      <c r="D84" s="20" t="str">
        <f t="shared" si="6"/>
        <v>Sunday</v>
      </c>
      <c r="E84" s="21" t="s">
        <v>32</v>
      </c>
      <c r="F84" s="21" t="s">
        <v>14</v>
      </c>
      <c r="G84" s="21">
        <v>286</v>
      </c>
      <c r="H84" s="21">
        <f>SUM($G$2:G84)</f>
        <v>18469</v>
      </c>
      <c r="I84" s="21">
        <v>50</v>
      </c>
      <c r="J84" s="21">
        <v>40</v>
      </c>
      <c r="K84" s="22">
        <v>14300</v>
      </c>
      <c r="L84" s="22">
        <f>SUM($K$2:K84)</f>
        <v>937210</v>
      </c>
      <c r="M84" s="21">
        <v>11440</v>
      </c>
      <c r="N84" s="21">
        <f>'Data &amp; Tables'!$O84/'Data &amp; Tables'!$G84</f>
        <v>10</v>
      </c>
      <c r="O84" s="22">
        <v>2860</v>
      </c>
      <c r="P84" s="23">
        <f>SUM($O$2:O84)</f>
        <v>261797</v>
      </c>
      <c r="Q84" s="24">
        <f t="shared" si="7"/>
        <v>0.2</v>
      </c>
    </row>
    <row r="85" spans="1:17" ht="15">
      <c r="A85" s="13">
        <v>44661</v>
      </c>
      <c r="B85" s="14" t="str">
        <f t="shared" si="4"/>
        <v>2022</v>
      </c>
      <c r="C85" s="14" t="str">
        <f t="shared" si="5"/>
        <v>April</v>
      </c>
      <c r="D85" s="14" t="str">
        <f t="shared" si="6"/>
        <v>Sunday</v>
      </c>
      <c r="E85" s="15" t="s">
        <v>32</v>
      </c>
      <c r="F85" s="15" t="s">
        <v>10</v>
      </c>
      <c r="G85" s="15">
        <v>286</v>
      </c>
      <c r="H85" s="15">
        <f>SUM($G$2:G85)</f>
        <v>18755</v>
      </c>
      <c r="I85" s="15">
        <v>20</v>
      </c>
      <c r="J85" s="15">
        <v>15</v>
      </c>
      <c r="K85" s="16">
        <v>5720</v>
      </c>
      <c r="L85" s="16">
        <f>SUM($K$2:K85)</f>
        <v>942930</v>
      </c>
      <c r="M85" s="15">
        <v>4290</v>
      </c>
      <c r="N85" s="15">
        <f>'Data &amp; Tables'!$O85/'Data &amp; Tables'!$G85</f>
        <v>5</v>
      </c>
      <c r="O85" s="16">
        <v>1430</v>
      </c>
      <c r="P85" s="17">
        <f>SUM($O$2:O85)</f>
        <v>263227</v>
      </c>
      <c r="Q85" s="18">
        <f t="shared" si="7"/>
        <v>0.25</v>
      </c>
    </row>
    <row r="86" spans="1:17" ht="15">
      <c r="A86" s="19">
        <v>44680</v>
      </c>
      <c r="B86" s="20" t="str">
        <f t="shared" si="4"/>
        <v>2022</v>
      </c>
      <c r="C86" s="20" t="str">
        <f t="shared" si="5"/>
        <v>April</v>
      </c>
      <c r="D86" s="20" t="str">
        <f t="shared" si="6"/>
        <v>Friday</v>
      </c>
      <c r="E86" s="21" t="s">
        <v>32</v>
      </c>
      <c r="F86" s="21" t="s">
        <v>9</v>
      </c>
      <c r="G86" s="21">
        <v>286</v>
      </c>
      <c r="H86" s="21">
        <f>SUM($G$2:G86)</f>
        <v>19041</v>
      </c>
      <c r="I86" s="21">
        <v>60</v>
      </c>
      <c r="J86" s="21">
        <v>41</v>
      </c>
      <c r="K86" s="22">
        <v>17160</v>
      </c>
      <c r="L86" s="22">
        <f>SUM($K$2:K86)</f>
        <v>960090</v>
      </c>
      <c r="M86" s="21">
        <v>11726</v>
      </c>
      <c r="N86" s="21">
        <f>'Data &amp; Tables'!$O86/'Data &amp; Tables'!$G86</f>
        <v>19</v>
      </c>
      <c r="O86" s="22">
        <v>5434</v>
      </c>
      <c r="P86" s="23">
        <f>SUM($O$2:O86)</f>
        <v>268661</v>
      </c>
      <c r="Q86" s="24">
        <f t="shared" si="7"/>
        <v>0.31666666666666665</v>
      </c>
    </row>
    <row r="87" spans="1:17" ht="15">
      <c r="A87" s="13">
        <v>44680</v>
      </c>
      <c r="B87" s="14" t="str">
        <f t="shared" si="4"/>
        <v>2022</v>
      </c>
      <c r="C87" s="14" t="str">
        <f t="shared" si="5"/>
        <v>April</v>
      </c>
      <c r="D87" s="14" t="str">
        <f t="shared" si="6"/>
        <v>Friday</v>
      </c>
      <c r="E87" s="15" t="s">
        <v>31</v>
      </c>
      <c r="F87" s="15" t="s">
        <v>14</v>
      </c>
      <c r="G87" s="15">
        <v>286</v>
      </c>
      <c r="H87" s="15">
        <f>SUM($G$2:G87)</f>
        <v>19327</v>
      </c>
      <c r="I87" s="15">
        <v>50</v>
      </c>
      <c r="J87" s="15">
        <v>40</v>
      </c>
      <c r="K87" s="16">
        <v>14300</v>
      </c>
      <c r="L87" s="16">
        <f>SUM($K$2:K87)</f>
        <v>974390</v>
      </c>
      <c r="M87" s="15">
        <v>11440</v>
      </c>
      <c r="N87" s="15">
        <f>'Data &amp; Tables'!$O87/'Data &amp; Tables'!$G87</f>
        <v>10</v>
      </c>
      <c r="O87" s="16">
        <v>2860</v>
      </c>
      <c r="P87" s="17">
        <f>SUM($O$2:O87)</f>
        <v>271521</v>
      </c>
      <c r="Q87" s="18">
        <f t="shared" si="7"/>
        <v>0.2</v>
      </c>
    </row>
    <row r="88" spans="1:17" ht="15">
      <c r="A88" s="19">
        <v>44681</v>
      </c>
      <c r="B88" s="20" t="str">
        <f t="shared" si="4"/>
        <v>2022</v>
      </c>
      <c r="C88" s="20" t="str">
        <f t="shared" si="5"/>
        <v>April</v>
      </c>
      <c r="D88" s="20" t="str">
        <f t="shared" si="6"/>
        <v>Saturday</v>
      </c>
      <c r="E88" s="21" t="s">
        <v>32</v>
      </c>
      <c r="F88" s="21" t="s">
        <v>13</v>
      </c>
      <c r="G88" s="21">
        <v>286</v>
      </c>
      <c r="H88" s="21">
        <f>SUM($G$2:G88)</f>
        <v>19613</v>
      </c>
      <c r="I88" s="21">
        <v>30</v>
      </c>
      <c r="J88" s="21">
        <v>25</v>
      </c>
      <c r="K88" s="22">
        <v>8580</v>
      </c>
      <c r="L88" s="22">
        <f>SUM($K$2:K88)</f>
        <v>982970</v>
      </c>
      <c r="M88" s="21">
        <v>7150</v>
      </c>
      <c r="N88" s="21">
        <f>'Data &amp; Tables'!$O88/'Data &amp; Tables'!$G88</f>
        <v>5</v>
      </c>
      <c r="O88" s="22">
        <v>1430</v>
      </c>
      <c r="P88" s="23">
        <f>SUM($O$2:O88)</f>
        <v>272951</v>
      </c>
      <c r="Q88" s="24">
        <f t="shared" si="7"/>
        <v>0.16666666666666663</v>
      </c>
    </row>
    <row r="89" spans="1:17" ht="15">
      <c r="A89" s="13">
        <v>44683</v>
      </c>
      <c r="B89" s="14" t="str">
        <f t="shared" si="4"/>
        <v>2022</v>
      </c>
      <c r="C89" s="14" t="str">
        <f t="shared" si="5"/>
        <v>May</v>
      </c>
      <c r="D89" s="14" t="str">
        <f t="shared" si="6"/>
        <v>Monday</v>
      </c>
      <c r="E89" s="15" t="s">
        <v>32</v>
      </c>
      <c r="F89" s="15" t="s">
        <v>14</v>
      </c>
      <c r="G89" s="15">
        <v>286</v>
      </c>
      <c r="H89" s="15">
        <f>SUM($G$2:G89)</f>
        <v>19899</v>
      </c>
      <c r="I89" s="15">
        <v>50</v>
      </c>
      <c r="J89" s="15">
        <v>40</v>
      </c>
      <c r="K89" s="16">
        <v>14300</v>
      </c>
      <c r="L89" s="16">
        <f>SUM($K$2:K89)</f>
        <v>997270</v>
      </c>
      <c r="M89" s="15">
        <v>11440</v>
      </c>
      <c r="N89" s="15">
        <f>'Data &amp; Tables'!$O89/'Data &amp; Tables'!$G89</f>
        <v>10</v>
      </c>
      <c r="O89" s="16">
        <v>2860</v>
      </c>
      <c r="P89" s="17">
        <f>SUM($O$2:O89)</f>
        <v>275811</v>
      </c>
      <c r="Q89" s="18">
        <f t="shared" si="7"/>
        <v>0.2</v>
      </c>
    </row>
    <row r="90" spans="1:17" ht="15">
      <c r="A90" s="19">
        <v>44684</v>
      </c>
      <c r="B90" s="20" t="str">
        <f t="shared" si="4"/>
        <v>2022</v>
      </c>
      <c r="C90" s="20" t="str">
        <f t="shared" si="5"/>
        <v>May</v>
      </c>
      <c r="D90" s="20" t="str">
        <f t="shared" si="6"/>
        <v>Tuesday</v>
      </c>
      <c r="E90" s="21" t="s">
        <v>30</v>
      </c>
      <c r="F90" s="21" t="s">
        <v>9</v>
      </c>
      <c r="G90" s="21">
        <v>286</v>
      </c>
      <c r="H90" s="21">
        <f>SUM($G$2:G90)</f>
        <v>20185</v>
      </c>
      <c r="I90" s="21">
        <v>60</v>
      </c>
      <c r="J90" s="21">
        <v>41</v>
      </c>
      <c r="K90" s="22">
        <v>17160</v>
      </c>
      <c r="L90" s="22">
        <f>SUM($K$2:K90)</f>
        <v>1014430</v>
      </c>
      <c r="M90" s="21">
        <v>11726</v>
      </c>
      <c r="N90" s="21">
        <f>'Data &amp; Tables'!$O90/'Data &amp; Tables'!$G90</f>
        <v>19</v>
      </c>
      <c r="O90" s="22">
        <v>5434</v>
      </c>
      <c r="P90" s="23">
        <f>SUM($O$2:O90)</f>
        <v>281245</v>
      </c>
      <c r="Q90" s="24">
        <f t="shared" si="7"/>
        <v>0.31666666666666665</v>
      </c>
    </row>
    <row r="91" spans="1:17" ht="15">
      <c r="A91" s="13">
        <v>44688</v>
      </c>
      <c r="B91" s="14" t="str">
        <f t="shared" si="4"/>
        <v>2022</v>
      </c>
      <c r="C91" s="14" t="str">
        <f t="shared" si="5"/>
        <v>May</v>
      </c>
      <c r="D91" s="14" t="str">
        <f t="shared" si="6"/>
        <v>Saturday</v>
      </c>
      <c r="E91" s="15" t="s">
        <v>33</v>
      </c>
      <c r="F91" s="15" t="s">
        <v>13</v>
      </c>
      <c r="G91" s="15">
        <v>286</v>
      </c>
      <c r="H91" s="15">
        <f>SUM($G$2:G91)</f>
        <v>20471</v>
      </c>
      <c r="I91" s="15">
        <v>30</v>
      </c>
      <c r="J91" s="15">
        <v>25</v>
      </c>
      <c r="K91" s="16">
        <v>8580</v>
      </c>
      <c r="L91" s="16">
        <f>SUM($K$2:K91)</f>
        <v>1023010</v>
      </c>
      <c r="M91" s="15">
        <v>7150</v>
      </c>
      <c r="N91" s="15">
        <f>'Data &amp; Tables'!$O91/'Data &amp; Tables'!$G91</f>
        <v>5</v>
      </c>
      <c r="O91" s="16">
        <v>1430</v>
      </c>
      <c r="P91" s="17">
        <f>SUM($O$2:O91)</f>
        <v>282675</v>
      </c>
      <c r="Q91" s="18">
        <f t="shared" si="7"/>
        <v>0.16666666666666663</v>
      </c>
    </row>
    <row r="92" spans="1:17" ht="15">
      <c r="A92" s="19">
        <v>44723</v>
      </c>
      <c r="B92" s="20" t="str">
        <f t="shared" si="4"/>
        <v>2022</v>
      </c>
      <c r="C92" s="20" t="str">
        <f t="shared" si="5"/>
        <v>June</v>
      </c>
      <c r="D92" s="20" t="str">
        <f t="shared" si="6"/>
        <v>Saturday</v>
      </c>
      <c r="E92" s="21" t="s">
        <v>33</v>
      </c>
      <c r="F92" s="21" t="s">
        <v>11</v>
      </c>
      <c r="G92" s="21">
        <v>286</v>
      </c>
      <c r="H92" s="21">
        <f>SUM($G$2:G92)</f>
        <v>20757</v>
      </c>
      <c r="I92" s="21">
        <v>80</v>
      </c>
      <c r="J92" s="21">
        <v>50</v>
      </c>
      <c r="K92" s="22">
        <v>22880</v>
      </c>
      <c r="L92" s="22">
        <f>SUM($K$2:K92)</f>
        <v>1045890</v>
      </c>
      <c r="M92" s="21">
        <v>14300</v>
      </c>
      <c r="N92" s="21">
        <f>'Data &amp; Tables'!$O92/'Data &amp; Tables'!$G92</f>
        <v>30</v>
      </c>
      <c r="O92" s="22">
        <v>8580</v>
      </c>
      <c r="P92" s="23">
        <f>SUM($O$2:O92)</f>
        <v>291255</v>
      </c>
      <c r="Q92" s="24">
        <f t="shared" si="7"/>
        <v>0.375</v>
      </c>
    </row>
    <row r="93" spans="1:17" ht="15">
      <c r="A93" s="13">
        <v>44725</v>
      </c>
      <c r="B93" s="14" t="str">
        <f t="shared" si="4"/>
        <v>2022</v>
      </c>
      <c r="C93" s="14" t="str">
        <f t="shared" si="5"/>
        <v>June</v>
      </c>
      <c r="D93" s="14" t="str">
        <f t="shared" si="6"/>
        <v>Monday</v>
      </c>
      <c r="E93" s="15" t="s">
        <v>32</v>
      </c>
      <c r="F93" s="15" t="s">
        <v>10</v>
      </c>
      <c r="G93" s="15">
        <v>286</v>
      </c>
      <c r="H93" s="15">
        <f>SUM($G$2:G93)</f>
        <v>21043</v>
      </c>
      <c r="I93" s="15">
        <v>20</v>
      </c>
      <c r="J93" s="15">
        <v>15</v>
      </c>
      <c r="K93" s="16">
        <v>5720</v>
      </c>
      <c r="L93" s="16">
        <f>SUM($K$2:K93)</f>
        <v>1051610</v>
      </c>
      <c r="M93" s="15">
        <v>4290</v>
      </c>
      <c r="N93" s="15">
        <f>'Data &amp; Tables'!$O93/'Data &amp; Tables'!$G93</f>
        <v>5</v>
      </c>
      <c r="O93" s="16">
        <v>1430</v>
      </c>
      <c r="P93" s="17">
        <f>SUM($O$2:O93)</f>
        <v>292685</v>
      </c>
      <c r="Q93" s="18">
        <f t="shared" si="7"/>
        <v>0.25</v>
      </c>
    </row>
    <row r="94" spans="1:17" ht="15">
      <c r="A94" s="19">
        <v>44731</v>
      </c>
      <c r="B94" s="20" t="str">
        <f t="shared" si="4"/>
        <v>2022</v>
      </c>
      <c r="C94" s="20" t="str">
        <f t="shared" si="5"/>
        <v>June</v>
      </c>
      <c r="D94" s="20" t="str">
        <f t="shared" si="6"/>
        <v>Sunday</v>
      </c>
      <c r="E94" s="21" t="s">
        <v>30</v>
      </c>
      <c r="F94" s="21" t="s">
        <v>11</v>
      </c>
      <c r="G94" s="21">
        <v>286</v>
      </c>
      <c r="H94" s="21">
        <f>SUM($G$2:G94)</f>
        <v>21329</v>
      </c>
      <c r="I94" s="21">
        <v>80</v>
      </c>
      <c r="J94" s="21">
        <v>50</v>
      </c>
      <c r="K94" s="22">
        <v>22880</v>
      </c>
      <c r="L94" s="22">
        <f>SUM($K$2:K94)</f>
        <v>1074490</v>
      </c>
      <c r="M94" s="21">
        <v>14300</v>
      </c>
      <c r="N94" s="21">
        <f>'Data &amp; Tables'!$O94/'Data &amp; Tables'!$G94</f>
        <v>30</v>
      </c>
      <c r="O94" s="22">
        <v>8580</v>
      </c>
      <c r="P94" s="23">
        <f>SUM($O$2:O94)</f>
        <v>301265</v>
      </c>
      <c r="Q94" s="24">
        <f t="shared" si="7"/>
        <v>0.375</v>
      </c>
    </row>
    <row r="95" spans="1:17" ht="15">
      <c r="A95" s="13">
        <v>44737</v>
      </c>
      <c r="B95" s="14" t="str">
        <f t="shared" si="4"/>
        <v>2022</v>
      </c>
      <c r="C95" s="14" t="str">
        <f t="shared" si="5"/>
        <v>June</v>
      </c>
      <c r="D95" s="14" t="str">
        <f t="shared" si="6"/>
        <v>Saturday</v>
      </c>
      <c r="E95" s="15" t="s">
        <v>33</v>
      </c>
      <c r="F95" s="15" t="s">
        <v>13</v>
      </c>
      <c r="G95" s="15">
        <v>286</v>
      </c>
      <c r="H95" s="15">
        <f>SUM($G$2:G95)</f>
        <v>21615</v>
      </c>
      <c r="I95" s="15">
        <v>30</v>
      </c>
      <c r="J95" s="15">
        <v>25</v>
      </c>
      <c r="K95" s="16">
        <v>8580</v>
      </c>
      <c r="L95" s="16">
        <f>SUM($K$2:K95)</f>
        <v>1083070</v>
      </c>
      <c r="M95" s="15">
        <v>7150</v>
      </c>
      <c r="N95" s="15">
        <f>'Data &amp; Tables'!$O95/'Data &amp; Tables'!$G95</f>
        <v>5</v>
      </c>
      <c r="O95" s="16">
        <v>1430</v>
      </c>
      <c r="P95" s="17">
        <f>SUM($O$2:O95)</f>
        <v>302695</v>
      </c>
      <c r="Q95" s="18">
        <f t="shared" si="7"/>
        <v>0.16666666666666663</v>
      </c>
    </row>
    <row r="96" spans="1:17" ht="15">
      <c r="A96" s="19">
        <v>44750</v>
      </c>
      <c r="B96" s="20" t="str">
        <f t="shared" si="4"/>
        <v>2022</v>
      </c>
      <c r="C96" s="20" t="str">
        <f t="shared" si="5"/>
        <v>July</v>
      </c>
      <c r="D96" s="20" t="str">
        <f t="shared" si="6"/>
        <v>Friday</v>
      </c>
      <c r="E96" s="21" t="s">
        <v>32</v>
      </c>
      <c r="F96" s="21" t="s">
        <v>12</v>
      </c>
      <c r="G96" s="21">
        <v>286</v>
      </c>
      <c r="H96" s="21">
        <f>SUM($G$2:G96)</f>
        <v>21901</v>
      </c>
      <c r="I96" s="21">
        <v>50</v>
      </c>
      <c r="J96" s="21">
        <v>40</v>
      </c>
      <c r="K96" s="22">
        <v>14300</v>
      </c>
      <c r="L96" s="22">
        <f>SUM($K$2:K96)</f>
        <v>1097370</v>
      </c>
      <c r="M96" s="21">
        <v>11440</v>
      </c>
      <c r="N96" s="21">
        <f>'Data &amp; Tables'!$O96/'Data &amp; Tables'!$G96</f>
        <v>10</v>
      </c>
      <c r="O96" s="22">
        <v>2860</v>
      </c>
      <c r="P96" s="23">
        <f>SUM($O$2:O96)</f>
        <v>305555</v>
      </c>
      <c r="Q96" s="24">
        <f t="shared" si="7"/>
        <v>0.2</v>
      </c>
    </row>
    <row r="97" spans="1:17" ht="15">
      <c r="A97" s="13">
        <v>44754</v>
      </c>
      <c r="B97" s="14" t="str">
        <f t="shared" si="4"/>
        <v>2022</v>
      </c>
      <c r="C97" s="14" t="str">
        <f t="shared" si="5"/>
        <v>July</v>
      </c>
      <c r="D97" s="14" t="str">
        <f t="shared" si="6"/>
        <v>Tuesday</v>
      </c>
      <c r="E97" s="15" t="s">
        <v>32</v>
      </c>
      <c r="F97" s="15" t="s">
        <v>12</v>
      </c>
      <c r="G97" s="15">
        <v>286</v>
      </c>
      <c r="H97" s="15">
        <f>SUM($G$2:G97)</f>
        <v>22187</v>
      </c>
      <c r="I97" s="15">
        <v>50</v>
      </c>
      <c r="J97" s="15">
        <v>40</v>
      </c>
      <c r="K97" s="16">
        <v>14300</v>
      </c>
      <c r="L97" s="16">
        <f>SUM($K$2:K97)</f>
        <v>1111670</v>
      </c>
      <c r="M97" s="15">
        <v>11440</v>
      </c>
      <c r="N97" s="15">
        <f>'Data &amp; Tables'!$O97/'Data &amp; Tables'!$G97</f>
        <v>10</v>
      </c>
      <c r="O97" s="16">
        <v>2860</v>
      </c>
      <c r="P97" s="17">
        <f>SUM($O$2:O97)</f>
        <v>308415</v>
      </c>
      <c r="Q97" s="18">
        <f t="shared" si="7"/>
        <v>0.2</v>
      </c>
    </row>
    <row r="98" spans="1:17" ht="15">
      <c r="A98" s="19">
        <v>44763</v>
      </c>
      <c r="B98" s="20" t="str">
        <f t="shared" si="4"/>
        <v>2022</v>
      </c>
      <c r="C98" s="20" t="str">
        <f t="shared" si="5"/>
        <v>July</v>
      </c>
      <c r="D98" s="20" t="str">
        <f t="shared" si="6"/>
        <v>Thursday</v>
      </c>
      <c r="E98" s="21" t="s">
        <v>31</v>
      </c>
      <c r="F98" s="21" t="s">
        <v>9</v>
      </c>
      <c r="G98" s="21">
        <v>286</v>
      </c>
      <c r="H98" s="21">
        <f>SUM($G$2:G98)</f>
        <v>22473</v>
      </c>
      <c r="I98" s="21">
        <v>60</v>
      </c>
      <c r="J98" s="21">
        <v>41</v>
      </c>
      <c r="K98" s="22">
        <v>17160</v>
      </c>
      <c r="L98" s="22">
        <f>SUM($K$2:K98)</f>
        <v>1128830</v>
      </c>
      <c r="M98" s="21">
        <v>11726</v>
      </c>
      <c r="N98" s="21">
        <f>'Data &amp; Tables'!$O98/'Data &amp; Tables'!$G98</f>
        <v>19</v>
      </c>
      <c r="O98" s="22">
        <v>5434</v>
      </c>
      <c r="P98" s="23">
        <f>SUM($O$2:O98)</f>
        <v>313849</v>
      </c>
      <c r="Q98" s="24">
        <f t="shared" si="7"/>
        <v>0.31666666666666665</v>
      </c>
    </row>
    <row r="99" spans="1:17" ht="15">
      <c r="A99" s="13">
        <v>44807</v>
      </c>
      <c r="B99" s="14" t="str">
        <f t="shared" si="4"/>
        <v>2022</v>
      </c>
      <c r="C99" s="14" t="str">
        <f t="shared" si="5"/>
        <v>September</v>
      </c>
      <c r="D99" s="14" t="str">
        <f t="shared" si="6"/>
        <v>Saturday</v>
      </c>
      <c r="E99" s="15" t="s">
        <v>32</v>
      </c>
      <c r="F99" s="15" t="s">
        <v>13</v>
      </c>
      <c r="G99" s="15">
        <v>286</v>
      </c>
      <c r="H99" s="15">
        <f>SUM($G$2:G99)</f>
        <v>22759</v>
      </c>
      <c r="I99" s="15">
        <v>30</v>
      </c>
      <c r="J99" s="15">
        <v>25</v>
      </c>
      <c r="K99" s="16">
        <v>8580</v>
      </c>
      <c r="L99" s="16">
        <f>SUM($K$2:K99)</f>
        <v>1137410</v>
      </c>
      <c r="M99" s="15">
        <v>7150</v>
      </c>
      <c r="N99" s="15">
        <f>'Data &amp; Tables'!$O99/'Data &amp; Tables'!$G99</f>
        <v>5</v>
      </c>
      <c r="O99" s="16">
        <v>1430</v>
      </c>
      <c r="P99" s="17">
        <f>SUM($O$2:O99)</f>
        <v>315279</v>
      </c>
      <c r="Q99" s="18">
        <f t="shared" si="7"/>
        <v>0.16666666666666663</v>
      </c>
    </row>
    <row r="100" spans="1:17" ht="15">
      <c r="A100" s="19">
        <v>44808</v>
      </c>
      <c r="B100" s="20" t="str">
        <f t="shared" si="4"/>
        <v>2022</v>
      </c>
      <c r="C100" s="20" t="str">
        <f t="shared" si="5"/>
        <v>September</v>
      </c>
      <c r="D100" s="20" t="str">
        <f t="shared" si="6"/>
        <v>Sunday</v>
      </c>
      <c r="E100" s="21" t="s">
        <v>33</v>
      </c>
      <c r="F100" s="21" t="s">
        <v>14</v>
      </c>
      <c r="G100" s="21">
        <v>286</v>
      </c>
      <c r="H100" s="21">
        <f>SUM($G$2:G100)</f>
        <v>23045</v>
      </c>
      <c r="I100" s="21">
        <v>50</v>
      </c>
      <c r="J100" s="21">
        <v>40</v>
      </c>
      <c r="K100" s="22">
        <v>14300</v>
      </c>
      <c r="L100" s="22">
        <f>SUM($K$2:K100)</f>
        <v>1151710</v>
      </c>
      <c r="M100" s="21">
        <v>11440</v>
      </c>
      <c r="N100" s="21">
        <f>'Data &amp; Tables'!$O100/'Data &amp; Tables'!$G100</f>
        <v>10</v>
      </c>
      <c r="O100" s="22">
        <v>2860</v>
      </c>
      <c r="P100" s="23">
        <f>SUM($O$2:O100)</f>
        <v>318139</v>
      </c>
      <c r="Q100" s="24">
        <f t="shared" si="7"/>
        <v>0.2</v>
      </c>
    </row>
    <row r="101" spans="1:17" ht="15">
      <c r="A101" s="13">
        <v>44815</v>
      </c>
      <c r="B101" s="14" t="str">
        <f t="shared" si="4"/>
        <v>2022</v>
      </c>
      <c r="C101" s="14" t="str">
        <f t="shared" si="5"/>
        <v>September</v>
      </c>
      <c r="D101" s="14" t="str">
        <f t="shared" si="6"/>
        <v>Sunday</v>
      </c>
      <c r="E101" s="15" t="s">
        <v>33</v>
      </c>
      <c r="F101" s="15" t="s">
        <v>10</v>
      </c>
      <c r="G101" s="15">
        <v>286</v>
      </c>
      <c r="H101" s="15">
        <f>SUM($G$2:G101)</f>
        <v>23331</v>
      </c>
      <c r="I101" s="15">
        <v>20</v>
      </c>
      <c r="J101" s="15">
        <v>15</v>
      </c>
      <c r="K101" s="16">
        <v>5720</v>
      </c>
      <c r="L101" s="16">
        <f>SUM($K$2:K101)</f>
        <v>1157430</v>
      </c>
      <c r="M101" s="15">
        <v>4290</v>
      </c>
      <c r="N101" s="15">
        <f>'Data &amp; Tables'!$O101/'Data &amp; Tables'!$G101</f>
        <v>5</v>
      </c>
      <c r="O101" s="16">
        <v>1430</v>
      </c>
      <c r="P101" s="17">
        <f>SUM($O$2:O101)</f>
        <v>319569</v>
      </c>
      <c r="Q101" s="18">
        <f t="shared" si="7"/>
        <v>0.25</v>
      </c>
    </row>
    <row r="102" spans="1:17" ht="15">
      <c r="A102" s="19">
        <v>44828</v>
      </c>
      <c r="B102" s="20" t="str">
        <f t="shared" si="4"/>
        <v>2022</v>
      </c>
      <c r="C102" s="20" t="str">
        <f t="shared" si="5"/>
        <v>September</v>
      </c>
      <c r="D102" s="20" t="str">
        <f t="shared" si="6"/>
        <v>Saturday</v>
      </c>
      <c r="E102" s="21" t="s">
        <v>30</v>
      </c>
      <c r="F102" s="21" t="s">
        <v>10</v>
      </c>
      <c r="G102" s="21">
        <v>286</v>
      </c>
      <c r="H102" s="21">
        <f>SUM($G$2:G102)</f>
        <v>23617</v>
      </c>
      <c r="I102" s="21">
        <v>20</v>
      </c>
      <c r="J102" s="21">
        <v>15</v>
      </c>
      <c r="K102" s="22">
        <v>5720</v>
      </c>
      <c r="L102" s="22">
        <f>SUM($K$2:K102)</f>
        <v>1163150</v>
      </c>
      <c r="M102" s="21">
        <v>4290</v>
      </c>
      <c r="N102" s="21">
        <f>'Data &amp; Tables'!$O102/'Data &amp; Tables'!$G102</f>
        <v>5</v>
      </c>
      <c r="O102" s="22">
        <v>1430</v>
      </c>
      <c r="P102" s="23">
        <f>SUM($O$2:O102)</f>
        <v>320999</v>
      </c>
      <c r="Q102" s="24">
        <f t="shared" si="7"/>
        <v>0.25</v>
      </c>
    </row>
    <row r="103" spans="1:17" ht="15">
      <c r="A103" s="13">
        <v>44830</v>
      </c>
      <c r="B103" s="14" t="str">
        <f t="shared" si="4"/>
        <v>2022</v>
      </c>
      <c r="C103" s="14" t="str">
        <f t="shared" si="5"/>
        <v>September</v>
      </c>
      <c r="D103" s="14" t="str">
        <f t="shared" si="6"/>
        <v>Monday</v>
      </c>
      <c r="E103" s="15" t="s">
        <v>31</v>
      </c>
      <c r="F103" s="15" t="s">
        <v>13</v>
      </c>
      <c r="G103" s="15">
        <v>286</v>
      </c>
      <c r="H103" s="15">
        <f>SUM($G$2:G103)</f>
        <v>23903</v>
      </c>
      <c r="I103" s="15">
        <v>30</v>
      </c>
      <c r="J103" s="15">
        <v>25</v>
      </c>
      <c r="K103" s="16">
        <v>8580</v>
      </c>
      <c r="L103" s="16">
        <f>SUM($K$2:K103)</f>
        <v>1171730</v>
      </c>
      <c r="M103" s="15">
        <v>7150</v>
      </c>
      <c r="N103" s="15">
        <f>'Data &amp; Tables'!$O103/'Data &amp; Tables'!$G103</f>
        <v>5</v>
      </c>
      <c r="O103" s="16">
        <v>1430</v>
      </c>
      <c r="P103" s="17">
        <f>SUM($O$2:O103)</f>
        <v>322429</v>
      </c>
      <c r="Q103" s="18">
        <f t="shared" si="7"/>
        <v>0.16666666666666663</v>
      </c>
    </row>
    <row r="104" spans="1:17" ht="15">
      <c r="A104" s="19">
        <v>44835</v>
      </c>
      <c r="B104" s="20" t="str">
        <f t="shared" si="4"/>
        <v>2022</v>
      </c>
      <c r="C104" s="20" t="str">
        <f t="shared" si="5"/>
        <v>October</v>
      </c>
      <c r="D104" s="20" t="str">
        <f t="shared" si="6"/>
        <v>Saturday</v>
      </c>
      <c r="E104" s="21" t="s">
        <v>29</v>
      </c>
      <c r="F104" s="21" t="s">
        <v>13</v>
      </c>
      <c r="G104" s="21">
        <v>286</v>
      </c>
      <c r="H104" s="21">
        <f>SUM($G$2:G104)</f>
        <v>24189</v>
      </c>
      <c r="I104" s="21">
        <v>30</v>
      </c>
      <c r="J104" s="21">
        <v>25</v>
      </c>
      <c r="K104" s="22">
        <v>8580</v>
      </c>
      <c r="L104" s="22">
        <f>SUM($K$2:K104)</f>
        <v>1180310</v>
      </c>
      <c r="M104" s="21">
        <v>7150</v>
      </c>
      <c r="N104" s="21">
        <f>'Data &amp; Tables'!$O104/'Data &amp; Tables'!$G104</f>
        <v>5</v>
      </c>
      <c r="O104" s="22">
        <v>1430</v>
      </c>
      <c r="P104" s="23">
        <f>SUM($O$2:O104)</f>
        <v>323859</v>
      </c>
      <c r="Q104" s="24">
        <f t="shared" si="7"/>
        <v>0.16666666666666663</v>
      </c>
    </row>
    <row r="105" spans="1:17" ht="15">
      <c r="A105" s="13">
        <v>44837</v>
      </c>
      <c r="B105" s="14" t="str">
        <f t="shared" si="4"/>
        <v>2022</v>
      </c>
      <c r="C105" s="14" t="str">
        <f t="shared" si="5"/>
        <v>October</v>
      </c>
      <c r="D105" s="14" t="str">
        <f t="shared" si="6"/>
        <v>Monday</v>
      </c>
      <c r="E105" s="15" t="s">
        <v>31</v>
      </c>
      <c r="F105" s="15" t="s">
        <v>12</v>
      </c>
      <c r="G105" s="15">
        <v>286</v>
      </c>
      <c r="H105" s="15">
        <f>SUM($G$2:G105)</f>
        <v>24475</v>
      </c>
      <c r="I105" s="15">
        <v>50</v>
      </c>
      <c r="J105" s="15">
        <v>40</v>
      </c>
      <c r="K105" s="16">
        <v>14300</v>
      </c>
      <c r="L105" s="16">
        <f>SUM($K$2:K105)</f>
        <v>1194610</v>
      </c>
      <c r="M105" s="15">
        <v>11440</v>
      </c>
      <c r="N105" s="15">
        <f>'Data &amp; Tables'!$O105/'Data &amp; Tables'!$G105</f>
        <v>10</v>
      </c>
      <c r="O105" s="16">
        <v>2860</v>
      </c>
      <c r="P105" s="17">
        <f>SUM($O$2:O105)</f>
        <v>326719</v>
      </c>
      <c r="Q105" s="18">
        <f t="shared" si="7"/>
        <v>0.2</v>
      </c>
    </row>
    <row r="106" spans="1:17" ht="15">
      <c r="A106" s="19">
        <v>44839</v>
      </c>
      <c r="B106" s="20" t="str">
        <f t="shared" si="4"/>
        <v>2022</v>
      </c>
      <c r="C106" s="20" t="str">
        <f t="shared" si="5"/>
        <v>October</v>
      </c>
      <c r="D106" s="20" t="str">
        <f t="shared" si="6"/>
        <v>Wednesday</v>
      </c>
      <c r="E106" s="21" t="s">
        <v>31</v>
      </c>
      <c r="F106" s="21" t="s">
        <v>11</v>
      </c>
      <c r="G106" s="21">
        <v>286</v>
      </c>
      <c r="H106" s="21">
        <f>SUM($G$2:G106)</f>
        <v>24761</v>
      </c>
      <c r="I106" s="21">
        <v>80</v>
      </c>
      <c r="J106" s="21">
        <v>50</v>
      </c>
      <c r="K106" s="22">
        <v>22880</v>
      </c>
      <c r="L106" s="22">
        <f>SUM($K$2:K106)</f>
        <v>1217490</v>
      </c>
      <c r="M106" s="21">
        <v>14300</v>
      </c>
      <c r="N106" s="21">
        <f>'Data &amp; Tables'!$O106/'Data &amp; Tables'!$G106</f>
        <v>30</v>
      </c>
      <c r="O106" s="22">
        <v>8580</v>
      </c>
      <c r="P106" s="23">
        <f>SUM($O$2:O106)</f>
        <v>335299</v>
      </c>
      <c r="Q106" s="24">
        <f t="shared" si="7"/>
        <v>0.375</v>
      </c>
    </row>
    <row r="107" spans="1:17" ht="15">
      <c r="A107" s="13">
        <v>44844</v>
      </c>
      <c r="B107" s="14" t="str">
        <f t="shared" si="4"/>
        <v>2022</v>
      </c>
      <c r="C107" s="14" t="str">
        <f t="shared" si="5"/>
        <v>October</v>
      </c>
      <c r="D107" s="14" t="str">
        <f t="shared" si="6"/>
        <v>Monday</v>
      </c>
      <c r="E107" s="15" t="s">
        <v>32</v>
      </c>
      <c r="F107" s="15" t="s">
        <v>9</v>
      </c>
      <c r="G107" s="15">
        <v>286</v>
      </c>
      <c r="H107" s="15">
        <f>SUM($G$2:G107)</f>
        <v>25047</v>
      </c>
      <c r="I107" s="15">
        <v>60</v>
      </c>
      <c r="J107" s="15">
        <v>41</v>
      </c>
      <c r="K107" s="16">
        <v>17160</v>
      </c>
      <c r="L107" s="16">
        <f>SUM($K$2:K107)</f>
        <v>1234650</v>
      </c>
      <c r="M107" s="15">
        <v>11726</v>
      </c>
      <c r="N107" s="15">
        <f>'Data &amp; Tables'!$O107/'Data &amp; Tables'!$G107</f>
        <v>19</v>
      </c>
      <c r="O107" s="16">
        <v>5434</v>
      </c>
      <c r="P107" s="17">
        <f>SUM($O$2:O107)</f>
        <v>340733</v>
      </c>
      <c r="Q107" s="18">
        <f t="shared" si="7"/>
        <v>0.31666666666666665</v>
      </c>
    </row>
    <row r="108" spans="1:17" ht="15">
      <c r="A108" s="19">
        <v>44853</v>
      </c>
      <c r="B108" s="20" t="str">
        <f t="shared" si="4"/>
        <v>2022</v>
      </c>
      <c r="C108" s="20" t="str">
        <f t="shared" si="5"/>
        <v>October</v>
      </c>
      <c r="D108" s="20" t="str">
        <f t="shared" si="6"/>
        <v>Wednesday</v>
      </c>
      <c r="E108" s="21" t="s">
        <v>30</v>
      </c>
      <c r="F108" s="21" t="s">
        <v>14</v>
      </c>
      <c r="G108" s="21">
        <v>230</v>
      </c>
      <c r="H108" s="21">
        <f>SUM($G$2:G108)</f>
        <v>25277</v>
      </c>
      <c r="I108" s="21">
        <v>50</v>
      </c>
      <c r="J108" s="21">
        <v>40</v>
      </c>
      <c r="K108" s="22">
        <v>11500</v>
      </c>
      <c r="L108" s="22">
        <f>SUM($K$2:K108)</f>
        <v>1246150</v>
      </c>
      <c r="M108" s="21">
        <v>9200</v>
      </c>
      <c r="N108" s="21">
        <f>'Data &amp; Tables'!$O108/'Data &amp; Tables'!$G108</f>
        <v>10</v>
      </c>
      <c r="O108" s="22">
        <v>2300</v>
      </c>
      <c r="P108" s="23">
        <f>SUM($O$2:O108)</f>
        <v>343033</v>
      </c>
      <c r="Q108" s="24">
        <f t="shared" si="7"/>
        <v>0.2</v>
      </c>
    </row>
    <row r="109" spans="1:17" ht="15">
      <c r="A109" s="13">
        <v>44858</v>
      </c>
      <c r="B109" s="14" t="str">
        <f t="shared" si="4"/>
        <v>2022</v>
      </c>
      <c r="C109" s="14" t="str">
        <f t="shared" si="5"/>
        <v>October</v>
      </c>
      <c r="D109" s="14" t="str">
        <f t="shared" si="6"/>
        <v>Monday</v>
      </c>
      <c r="E109" s="15" t="s">
        <v>31</v>
      </c>
      <c r="F109" s="15" t="s">
        <v>11</v>
      </c>
      <c r="G109" s="15">
        <v>119</v>
      </c>
      <c r="H109" s="15">
        <f>SUM($G$2:G109)</f>
        <v>25396</v>
      </c>
      <c r="I109" s="15">
        <v>80</v>
      </c>
      <c r="J109" s="15">
        <v>50</v>
      </c>
      <c r="K109" s="16">
        <v>9520</v>
      </c>
      <c r="L109" s="16">
        <f>SUM($K$2:K109)</f>
        <v>1255670</v>
      </c>
      <c r="M109" s="15">
        <v>5950</v>
      </c>
      <c r="N109" s="15">
        <f>'Data &amp; Tables'!$O109/'Data &amp; Tables'!$G109</f>
        <v>30</v>
      </c>
      <c r="O109" s="16">
        <v>3570</v>
      </c>
      <c r="P109" s="17">
        <f>SUM($O$2:O109)</f>
        <v>346603</v>
      </c>
      <c r="Q109" s="18">
        <f t="shared" si="7"/>
        <v>0.375</v>
      </c>
    </row>
    <row r="110" spans="1:17" ht="15">
      <c r="A110" s="19">
        <v>44858</v>
      </c>
      <c r="B110" s="20" t="str">
        <f t="shared" si="4"/>
        <v>2022</v>
      </c>
      <c r="C110" s="20" t="str">
        <f t="shared" si="5"/>
        <v>October</v>
      </c>
      <c r="D110" s="20" t="str">
        <f t="shared" si="6"/>
        <v>Monday</v>
      </c>
      <c r="E110" s="21" t="s">
        <v>33</v>
      </c>
      <c r="F110" s="21" t="s">
        <v>9</v>
      </c>
      <c r="G110" s="21">
        <v>205</v>
      </c>
      <c r="H110" s="21">
        <f>SUM($G$2:G110)</f>
        <v>25601</v>
      </c>
      <c r="I110" s="21">
        <v>60</v>
      </c>
      <c r="J110" s="21">
        <v>41</v>
      </c>
      <c r="K110" s="22">
        <v>12300</v>
      </c>
      <c r="L110" s="22">
        <f>SUM($K$2:K110)</f>
        <v>1267970</v>
      </c>
      <c r="M110" s="21">
        <v>8405</v>
      </c>
      <c r="N110" s="21">
        <f>'Data &amp; Tables'!$O110/'Data &amp; Tables'!$G110</f>
        <v>19</v>
      </c>
      <c r="O110" s="22">
        <v>3895</v>
      </c>
      <c r="P110" s="23">
        <f>SUM($O$2:O110)</f>
        <v>350498</v>
      </c>
      <c r="Q110" s="24">
        <f t="shared" si="7"/>
        <v>0.31666666666666665</v>
      </c>
    </row>
    <row r="111" spans="1:17" ht="15">
      <c r="A111" s="13">
        <v>44866</v>
      </c>
      <c r="B111" s="14" t="str">
        <f t="shared" si="4"/>
        <v>2022</v>
      </c>
      <c r="C111" s="14" t="str">
        <f t="shared" si="5"/>
        <v>November</v>
      </c>
      <c r="D111" s="14" t="str">
        <f t="shared" si="6"/>
        <v>Tuesday</v>
      </c>
      <c r="E111" s="15" t="s">
        <v>29</v>
      </c>
      <c r="F111" s="15" t="s">
        <v>9</v>
      </c>
      <c r="G111" s="15">
        <v>205</v>
      </c>
      <c r="H111" s="15">
        <f>SUM($G$2:G111)</f>
        <v>25806</v>
      </c>
      <c r="I111" s="15">
        <v>60</v>
      </c>
      <c r="J111" s="15">
        <v>41</v>
      </c>
      <c r="K111" s="16">
        <v>12300</v>
      </c>
      <c r="L111" s="16">
        <f>SUM($K$2:K111)</f>
        <v>1280270</v>
      </c>
      <c r="M111" s="15">
        <v>8405</v>
      </c>
      <c r="N111" s="15">
        <f>'Data &amp; Tables'!$O111/'Data &amp; Tables'!$G111</f>
        <v>19</v>
      </c>
      <c r="O111" s="16">
        <v>3895</v>
      </c>
      <c r="P111" s="17">
        <f>SUM($O$2:O111)</f>
        <v>354393</v>
      </c>
      <c r="Q111" s="18">
        <f t="shared" si="7"/>
        <v>0.31666666666666665</v>
      </c>
    </row>
    <row r="112" spans="1:17" ht="15">
      <c r="A112" s="19">
        <v>44867</v>
      </c>
      <c r="B112" s="20" t="str">
        <f t="shared" si="4"/>
        <v>2022</v>
      </c>
      <c r="C112" s="20" t="str">
        <f t="shared" si="5"/>
        <v>November</v>
      </c>
      <c r="D112" s="20" t="str">
        <f t="shared" si="6"/>
        <v>Wednesday</v>
      </c>
      <c r="E112" s="21" t="s">
        <v>30</v>
      </c>
      <c r="F112" s="21" t="s">
        <v>12</v>
      </c>
      <c r="G112" s="21">
        <v>205</v>
      </c>
      <c r="H112" s="21">
        <f>SUM($G$2:G112)</f>
        <v>26011</v>
      </c>
      <c r="I112" s="21">
        <v>50</v>
      </c>
      <c r="J112" s="21">
        <v>40</v>
      </c>
      <c r="K112" s="22">
        <v>10250</v>
      </c>
      <c r="L112" s="22">
        <f>SUM($K$2:K112)</f>
        <v>1290520</v>
      </c>
      <c r="M112" s="21">
        <v>8200</v>
      </c>
      <c r="N112" s="21">
        <f>'Data &amp; Tables'!$O112/'Data &amp; Tables'!$G112</f>
        <v>10</v>
      </c>
      <c r="O112" s="22">
        <v>2050</v>
      </c>
      <c r="P112" s="23">
        <f>SUM($O$2:O112)</f>
        <v>356443</v>
      </c>
      <c r="Q112" s="24">
        <f t="shared" si="7"/>
        <v>0.2</v>
      </c>
    </row>
    <row r="113" spans="1:17" ht="15">
      <c r="A113" s="13">
        <v>44872</v>
      </c>
      <c r="B113" s="14" t="str">
        <f t="shared" si="4"/>
        <v>2022</v>
      </c>
      <c r="C113" s="14" t="str">
        <f t="shared" si="5"/>
        <v>November</v>
      </c>
      <c r="D113" s="14" t="str">
        <f t="shared" si="6"/>
        <v>Monday</v>
      </c>
      <c r="E113" s="15" t="s">
        <v>29</v>
      </c>
      <c r="F113" s="15" t="s">
        <v>14</v>
      </c>
      <c r="G113" s="15">
        <v>205</v>
      </c>
      <c r="H113" s="15">
        <f>SUM($G$2:G113)</f>
        <v>26216</v>
      </c>
      <c r="I113" s="15">
        <v>50</v>
      </c>
      <c r="J113" s="15">
        <v>40</v>
      </c>
      <c r="K113" s="16">
        <v>10250</v>
      </c>
      <c r="L113" s="16">
        <f>SUM($K$2:K113)</f>
        <v>1300770</v>
      </c>
      <c r="M113" s="15">
        <v>8200</v>
      </c>
      <c r="N113" s="15">
        <f>'Data &amp; Tables'!$O113/'Data &amp; Tables'!$G113</f>
        <v>10</v>
      </c>
      <c r="O113" s="16">
        <v>2050</v>
      </c>
      <c r="P113" s="17">
        <f>SUM($O$2:O113)</f>
        <v>358493</v>
      </c>
      <c r="Q113" s="18">
        <f t="shared" si="7"/>
        <v>0.2</v>
      </c>
    </row>
    <row r="114" spans="1:17" ht="15">
      <c r="A114" s="19">
        <v>44874</v>
      </c>
      <c r="B114" s="20" t="str">
        <f t="shared" si="4"/>
        <v>2022</v>
      </c>
      <c r="C114" s="20" t="str">
        <f t="shared" si="5"/>
        <v>November</v>
      </c>
      <c r="D114" s="20" t="str">
        <f t="shared" si="6"/>
        <v>Wednesday</v>
      </c>
      <c r="E114" s="21" t="s">
        <v>33</v>
      </c>
      <c r="F114" s="21" t="s">
        <v>10</v>
      </c>
      <c r="G114" s="21">
        <v>205</v>
      </c>
      <c r="H114" s="21">
        <f>SUM($G$2:G114)</f>
        <v>26421</v>
      </c>
      <c r="I114" s="21">
        <v>20</v>
      </c>
      <c r="J114" s="21">
        <v>15</v>
      </c>
      <c r="K114" s="22">
        <v>4100</v>
      </c>
      <c r="L114" s="22">
        <f>SUM($K$2:K114)</f>
        <v>1304870</v>
      </c>
      <c r="M114" s="21">
        <v>3075</v>
      </c>
      <c r="N114" s="21">
        <f>'Data &amp; Tables'!$O114/'Data &amp; Tables'!$G114</f>
        <v>5</v>
      </c>
      <c r="O114" s="22">
        <v>1025</v>
      </c>
      <c r="P114" s="23">
        <f>SUM($O$2:O114)</f>
        <v>359518</v>
      </c>
      <c r="Q114" s="24">
        <f t="shared" si="7"/>
        <v>0.25</v>
      </c>
    </row>
    <row r="115" spans="1:17" ht="15">
      <c r="A115" s="13">
        <v>44876</v>
      </c>
      <c r="B115" s="14" t="str">
        <f t="shared" si="4"/>
        <v>2022</v>
      </c>
      <c r="C115" s="14" t="str">
        <f t="shared" si="5"/>
        <v>November</v>
      </c>
      <c r="D115" s="14" t="str">
        <f t="shared" si="6"/>
        <v>Friday</v>
      </c>
      <c r="E115" s="15" t="s">
        <v>29</v>
      </c>
      <c r="F115" s="15" t="s">
        <v>12</v>
      </c>
      <c r="G115" s="15">
        <v>205</v>
      </c>
      <c r="H115" s="15">
        <f>SUM($G$2:G115)</f>
        <v>26626</v>
      </c>
      <c r="I115" s="15">
        <v>50</v>
      </c>
      <c r="J115" s="15">
        <v>40</v>
      </c>
      <c r="K115" s="16">
        <v>10250</v>
      </c>
      <c r="L115" s="16">
        <f>SUM($K$2:K115)</f>
        <v>1315120</v>
      </c>
      <c r="M115" s="15">
        <v>8200</v>
      </c>
      <c r="N115" s="15">
        <f>'Data &amp; Tables'!$O115/'Data &amp; Tables'!$G115</f>
        <v>10</v>
      </c>
      <c r="O115" s="16">
        <v>2050</v>
      </c>
      <c r="P115" s="17">
        <f>SUM($O$2:O115)</f>
        <v>361568</v>
      </c>
      <c r="Q115" s="18">
        <f t="shared" si="7"/>
        <v>0.2</v>
      </c>
    </row>
    <row r="116" spans="1:17" ht="15">
      <c r="A116" s="19">
        <v>44881</v>
      </c>
      <c r="B116" s="20" t="str">
        <f t="shared" si="4"/>
        <v>2022</v>
      </c>
      <c r="C116" s="20" t="str">
        <f t="shared" si="5"/>
        <v>November</v>
      </c>
      <c r="D116" s="20" t="str">
        <f t="shared" si="6"/>
        <v>Wednesday</v>
      </c>
      <c r="E116" s="21" t="s">
        <v>31</v>
      </c>
      <c r="F116" s="21" t="s">
        <v>11</v>
      </c>
      <c r="G116" s="21">
        <v>205</v>
      </c>
      <c r="H116" s="21">
        <f>SUM($G$2:G116)</f>
        <v>26831</v>
      </c>
      <c r="I116" s="21">
        <v>80</v>
      </c>
      <c r="J116" s="21">
        <v>50</v>
      </c>
      <c r="K116" s="22">
        <v>16400</v>
      </c>
      <c r="L116" s="22">
        <f>SUM($K$2:K116)</f>
        <v>1331520</v>
      </c>
      <c r="M116" s="21">
        <v>10250</v>
      </c>
      <c r="N116" s="21">
        <f>'Data &amp; Tables'!$O116/'Data &amp; Tables'!$G116</f>
        <v>30</v>
      </c>
      <c r="O116" s="22">
        <v>6150</v>
      </c>
      <c r="P116" s="23">
        <f>SUM($O$2:O116)</f>
        <v>367718</v>
      </c>
      <c r="Q116" s="24">
        <f t="shared" si="7"/>
        <v>0.375</v>
      </c>
    </row>
    <row r="117" spans="1:17" ht="15">
      <c r="A117" s="13">
        <v>44881</v>
      </c>
      <c r="B117" s="14" t="str">
        <f t="shared" si="4"/>
        <v>2022</v>
      </c>
      <c r="C117" s="14" t="str">
        <f t="shared" si="5"/>
        <v>November</v>
      </c>
      <c r="D117" s="14" t="str">
        <f t="shared" si="6"/>
        <v>Wednesday</v>
      </c>
      <c r="E117" s="15" t="s">
        <v>30</v>
      </c>
      <c r="F117" s="15" t="s">
        <v>13</v>
      </c>
      <c r="G117" s="15">
        <v>205</v>
      </c>
      <c r="H117" s="15">
        <f>SUM($G$2:G117)</f>
        <v>27036</v>
      </c>
      <c r="I117" s="15">
        <v>30</v>
      </c>
      <c r="J117" s="15">
        <v>25</v>
      </c>
      <c r="K117" s="16">
        <v>6150</v>
      </c>
      <c r="L117" s="16">
        <f>SUM($K$2:K117)</f>
        <v>1337670</v>
      </c>
      <c r="M117" s="15">
        <v>5125</v>
      </c>
      <c r="N117" s="15">
        <f>'Data &amp; Tables'!$O117/'Data &amp; Tables'!$G117</f>
        <v>5</v>
      </c>
      <c r="O117" s="16">
        <v>1025</v>
      </c>
      <c r="P117" s="17">
        <f>SUM($O$2:O117)</f>
        <v>368743</v>
      </c>
      <c r="Q117" s="18">
        <f t="shared" si="7"/>
        <v>0.16666666666666663</v>
      </c>
    </row>
    <row r="118" spans="1:17" ht="15">
      <c r="A118" s="19">
        <v>44884</v>
      </c>
      <c r="B118" s="20" t="str">
        <f t="shared" si="4"/>
        <v>2022</v>
      </c>
      <c r="C118" s="20" t="str">
        <f t="shared" si="5"/>
        <v>November</v>
      </c>
      <c r="D118" s="20" t="str">
        <f t="shared" si="6"/>
        <v>Saturday</v>
      </c>
      <c r="E118" s="21" t="s">
        <v>29</v>
      </c>
      <c r="F118" s="21" t="s">
        <v>13</v>
      </c>
      <c r="G118" s="21">
        <v>205</v>
      </c>
      <c r="H118" s="21">
        <f>SUM($G$2:G118)</f>
        <v>27241</v>
      </c>
      <c r="I118" s="21">
        <v>30</v>
      </c>
      <c r="J118" s="21">
        <v>25</v>
      </c>
      <c r="K118" s="22">
        <v>6150</v>
      </c>
      <c r="L118" s="22">
        <f>SUM($K$2:K118)</f>
        <v>1343820</v>
      </c>
      <c r="M118" s="21">
        <v>5125</v>
      </c>
      <c r="N118" s="21">
        <f>'Data &amp; Tables'!$O118/'Data &amp; Tables'!$G118</f>
        <v>5</v>
      </c>
      <c r="O118" s="22">
        <v>1025</v>
      </c>
      <c r="P118" s="23">
        <f>SUM($O$2:O118)</f>
        <v>369768</v>
      </c>
      <c r="Q118" s="24">
        <f t="shared" si="7"/>
        <v>0.16666666666666663</v>
      </c>
    </row>
    <row r="119" spans="1:17" ht="15">
      <c r="A119" s="13">
        <v>44888</v>
      </c>
      <c r="B119" s="14" t="str">
        <f t="shared" si="4"/>
        <v>2022</v>
      </c>
      <c r="C119" s="14" t="str">
        <f t="shared" si="5"/>
        <v>November</v>
      </c>
      <c r="D119" s="14" t="str">
        <f t="shared" si="6"/>
        <v>Wednesday</v>
      </c>
      <c r="E119" s="15" t="s">
        <v>30</v>
      </c>
      <c r="F119" s="15" t="s">
        <v>12</v>
      </c>
      <c r="G119" s="15">
        <v>205</v>
      </c>
      <c r="H119" s="15">
        <f>SUM($G$2:G119)</f>
        <v>27446</v>
      </c>
      <c r="I119" s="15">
        <v>50</v>
      </c>
      <c r="J119" s="15">
        <v>40</v>
      </c>
      <c r="K119" s="16">
        <v>10250</v>
      </c>
      <c r="L119" s="16">
        <f>SUM($K$2:K119)</f>
        <v>1354070</v>
      </c>
      <c r="M119" s="15">
        <v>8200</v>
      </c>
      <c r="N119" s="15">
        <f>'Data &amp; Tables'!$O119/'Data &amp; Tables'!$G119</f>
        <v>10</v>
      </c>
      <c r="O119" s="16">
        <v>2050</v>
      </c>
      <c r="P119" s="17">
        <f>SUM($O$2:O119)</f>
        <v>371818</v>
      </c>
      <c r="Q119" s="18">
        <f t="shared" si="7"/>
        <v>0.2</v>
      </c>
    </row>
    <row r="120" spans="1:17" ht="15">
      <c r="A120" s="19">
        <v>44892</v>
      </c>
      <c r="B120" s="20" t="str">
        <f t="shared" si="4"/>
        <v>2022</v>
      </c>
      <c r="C120" s="20" t="str">
        <f t="shared" si="5"/>
        <v>November</v>
      </c>
      <c r="D120" s="20" t="str">
        <f t="shared" si="6"/>
        <v>Sunday</v>
      </c>
      <c r="E120" s="21" t="s">
        <v>29</v>
      </c>
      <c r="F120" s="21" t="s">
        <v>13</v>
      </c>
      <c r="G120" s="21">
        <v>205</v>
      </c>
      <c r="H120" s="21">
        <f>SUM($G$2:G120)</f>
        <v>27651</v>
      </c>
      <c r="I120" s="21">
        <v>30</v>
      </c>
      <c r="J120" s="21">
        <v>25</v>
      </c>
      <c r="K120" s="22">
        <v>6150</v>
      </c>
      <c r="L120" s="22">
        <f>SUM($K$2:K120)</f>
        <v>1360220</v>
      </c>
      <c r="M120" s="21">
        <v>5125</v>
      </c>
      <c r="N120" s="21">
        <f>'Data &amp; Tables'!$O120/'Data &amp; Tables'!$G120</f>
        <v>5</v>
      </c>
      <c r="O120" s="22">
        <v>1025</v>
      </c>
      <c r="P120" s="23">
        <f>SUM($O$2:O120)</f>
        <v>372843</v>
      </c>
      <c r="Q120" s="24">
        <f t="shared" si="7"/>
        <v>0.16666666666666663</v>
      </c>
    </row>
    <row r="121" spans="1:17" ht="15">
      <c r="A121" s="13">
        <v>44197</v>
      </c>
      <c r="B121" s="14" t="str">
        <f t="shared" si="4"/>
        <v>2021</v>
      </c>
      <c r="C121" s="14" t="str">
        <f t="shared" si="5"/>
        <v>January</v>
      </c>
      <c r="D121" s="14" t="str">
        <f t="shared" si="6"/>
        <v>Friday</v>
      </c>
      <c r="E121" s="15" t="s">
        <v>30</v>
      </c>
      <c r="F121" s="15" t="s">
        <v>9</v>
      </c>
      <c r="G121" s="15">
        <v>205</v>
      </c>
      <c r="H121" s="15">
        <f>SUM($G$2:G121)</f>
        <v>27856</v>
      </c>
      <c r="I121" s="15">
        <v>60</v>
      </c>
      <c r="J121" s="15">
        <v>41</v>
      </c>
      <c r="K121" s="16">
        <v>12300</v>
      </c>
      <c r="L121" s="16">
        <f>SUM($K$2:K121)</f>
        <v>1372520</v>
      </c>
      <c r="M121" s="15">
        <v>8405</v>
      </c>
      <c r="N121" s="15">
        <f>'Data &amp; Tables'!$O121/'Data &amp; Tables'!$G121</f>
        <v>19</v>
      </c>
      <c r="O121" s="16">
        <v>3895</v>
      </c>
      <c r="P121" s="17">
        <f>SUM($O$2:O121)</f>
        <v>376738</v>
      </c>
      <c r="Q121" s="18">
        <f t="shared" si="7"/>
        <v>0.31666666666666665</v>
      </c>
    </row>
    <row r="122" spans="1:17" ht="15">
      <c r="A122" s="19">
        <v>44199</v>
      </c>
      <c r="B122" s="20" t="str">
        <f t="shared" si="4"/>
        <v>2021</v>
      </c>
      <c r="C122" s="20" t="str">
        <f t="shared" si="5"/>
        <v>January</v>
      </c>
      <c r="D122" s="20" t="str">
        <f t="shared" si="6"/>
        <v>Sunday</v>
      </c>
      <c r="E122" s="21" t="s">
        <v>30</v>
      </c>
      <c r="F122" s="21" t="s">
        <v>9</v>
      </c>
      <c r="G122" s="21">
        <v>205</v>
      </c>
      <c r="H122" s="21">
        <f>SUM($G$2:G122)</f>
        <v>28061</v>
      </c>
      <c r="I122" s="21">
        <v>60</v>
      </c>
      <c r="J122" s="21">
        <v>41</v>
      </c>
      <c r="K122" s="22">
        <v>12300</v>
      </c>
      <c r="L122" s="22">
        <f>SUM($K$2:K122)</f>
        <v>1384820</v>
      </c>
      <c r="M122" s="21">
        <v>8405</v>
      </c>
      <c r="N122" s="21">
        <f>'Data &amp; Tables'!$O122/'Data &amp; Tables'!$G122</f>
        <v>19</v>
      </c>
      <c r="O122" s="22">
        <v>3895</v>
      </c>
      <c r="P122" s="23">
        <f>SUM($O$2:O122)</f>
        <v>380633</v>
      </c>
      <c r="Q122" s="24">
        <f t="shared" si="7"/>
        <v>0.31666666666666665</v>
      </c>
    </row>
    <row r="123" spans="1:17" ht="15">
      <c r="A123" s="13">
        <v>44200</v>
      </c>
      <c r="B123" s="14" t="str">
        <f t="shared" si="4"/>
        <v>2021</v>
      </c>
      <c r="C123" s="14" t="str">
        <f t="shared" si="5"/>
        <v>January</v>
      </c>
      <c r="D123" s="14" t="str">
        <f t="shared" si="6"/>
        <v>Monday</v>
      </c>
      <c r="E123" s="15" t="s">
        <v>29</v>
      </c>
      <c r="F123" s="15" t="s">
        <v>9</v>
      </c>
      <c r="G123" s="15">
        <v>205</v>
      </c>
      <c r="H123" s="15">
        <f>SUM($G$2:G123)</f>
        <v>28266</v>
      </c>
      <c r="I123" s="15">
        <v>60</v>
      </c>
      <c r="J123" s="15">
        <v>41</v>
      </c>
      <c r="K123" s="16">
        <v>12300</v>
      </c>
      <c r="L123" s="16">
        <f>SUM($K$2:K123)</f>
        <v>1397120</v>
      </c>
      <c r="M123" s="15">
        <v>8405</v>
      </c>
      <c r="N123" s="15">
        <f>'Data &amp; Tables'!$O123/'Data &amp; Tables'!$G123</f>
        <v>19</v>
      </c>
      <c r="O123" s="16">
        <v>3895</v>
      </c>
      <c r="P123" s="17">
        <f>SUM($O$2:O123)</f>
        <v>384528</v>
      </c>
      <c r="Q123" s="18">
        <f t="shared" si="7"/>
        <v>0.31666666666666665</v>
      </c>
    </row>
    <row r="124" spans="1:17" ht="15">
      <c r="A124" s="19">
        <v>44205</v>
      </c>
      <c r="B124" s="20" t="str">
        <f t="shared" si="4"/>
        <v>2021</v>
      </c>
      <c r="C124" s="20" t="str">
        <f t="shared" si="5"/>
        <v>January</v>
      </c>
      <c r="D124" s="20" t="str">
        <f t="shared" si="6"/>
        <v>Saturday</v>
      </c>
      <c r="E124" s="21" t="s">
        <v>29</v>
      </c>
      <c r="F124" s="21" t="s">
        <v>10</v>
      </c>
      <c r="G124" s="21">
        <v>205</v>
      </c>
      <c r="H124" s="21">
        <f>SUM($G$2:G124)</f>
        <v>28471</v>
      </c>
      <c r="I124" s="21">
        <v>20</v>
      </c>
      <c r="J124" s="21">
        <v>15</v>
      </c>
      <c r="K124" s="22">
        <v>4100</v>
      </c>
      <c r="L124" s="22">
        <f>SUM($K$2:K124)</f>
        <v>1401220</v>
      </c>
      <c r="M124" s="21">
        <v>3075</v>
      </c>
      <c r="N124" s="21">
        <f>'Data &amp; Tables'!$O124/'Data &amp; Tables'!$G124</f>
        <v>5</v>
      </c>
      <c r="O124" s="22">
        <v>1025</v>
      </c>
      <c r="P124" s="23">
        <f>SUM($O$2:O124)</f>
        <v>385553</v>
      </c>
      <c r="Q124" s="24">
        <f t="shared" si="7"/>
        <v>0.25</v>
      </c>
    </row>
    <row r="125" spans="1:17" ht="15">
      <c r="A125" s="13">
        <v>44213</v>
      </c>
      <c r="B125" s="14" t="str">
        <f t="shared" si="4"/>
        <v>2021</v>
      </c>
      <c r="C125" s="14" t="str">
        <f t="shared" si="5"/>
        <v>January</v>
      </c>
      <c r="D125" s="14" t="str">
        <f t="shared" si="6"/>
        <v>Sunday</v>
      </c>
      <c r="E125" s="15" t="s">
        <v>32</v>
      </c>
      <c r="F125" s="15" t="s">
        <v>11</v>
      </c>
      <c r="G125" s="15">
        <v>205</v>
      </c>
      <c r="H125" s="15">
        <f>SUM($G$2:G125)</f>
        <v>28676</v>
      </c>
      <c r="I125" s="15">
        <v>80</v>
      </c>
      <c r="J125" s="15">
        <v>50</v>
      </c>
      <c r="K125" s="16">
        <v>16400</v>
      </c>
      <c r="L125" s="16">
        <f>SUM($K$2:K125)</f>
        <v>1417620</v>
      </c>
      <c r="M125" s="15">
        <v>10250</v>
      </c>
      <c r="N125" s="15">
        <f>'Data &amp; Tables'!$O125/'Data &amp; Tables'!$G125</f>
        <v>30</v>
      </c>
      <c r="O125" s="16">
        <v>6150</v>
      </c>
      <c r="P125" s="17">
        <f>SUM($O$2:O125)</f>
        <v>391703</v>
      </c>
      <c r="Q125" s="18">
        <f t="shared" si="7"/>
        <v>0.375</v>
      </c>
    </row>
    <row r="126" spans="1:17" ht="15">
      <c r="A126" s="19">
        <v>44213</v>
      </c>
      <c r="B126" s="20" t="str">
        <f t="shared" si="4"/>
        <v>2021</v>
      </c>
      <c r="C126" s="20" t="str">
        <f t="shared" si="5"/>
        <v>January</v>
      </c>
      <c r="D126" s="20" t="str">
        <f t="shared" si="6"/>
        <v>Sunday</v>
      </c>
      <c r="E126" s="21" t="s">
        <v>29</v>
      </c>
      <c r="F126" s="21" t="s">
        <v>11</v>
      </c>
      <c r="G126" s="21">
        <v>205</v>
      </c>
      <c r="H126" s="21">
        <f>SUM($G$2:G126)</f>
        <v>28881</v>
      </c>
      <c r="I126" s="21">
        <v>80</v>
      </c>
      <c r="J126" s="21">
        <v>50</v>
      </c>
      <c r="K126" s="22">
        <v>16400</v>
      </c>
      <c r="L126" s="22">
        <f>SUM($K$2:K126)</f>
        <v>1434020</v>
      </c>
      <c r="M126" s="21">
        <v>10250</v>
      </c>
      <c r="N126" s="21">
        <f>'Data &amp; Tables'!$O126/'Data &amp; Tables'!$G126</f>
        <v>30</v>
      </c>
      <c r="O126" s="22">
        <v>6150</v>
      </c>
      <c r="P126" s="23">
        <f>SUM($O$2:O126)</f>
        <v>397853</v>
      </c>
      <c r="Q126" s="24">
        <f t="shared" si="7"/>
        <v>0.375</v>
      </c>
    </row>
    <row r="127" spans="1:17" ht="15">
      <c r="A127" s="13">
        <v>44228</v>
      </c>
      <c r="B127" s="14" t="str">
        <f t="shared" si="4"/>
        <v>2021</v>
      </c>
      <c r="C127" s="14" t="str">
        <f t="shared" si="5"/>
        <v>February</v>
      </c>
      <c r="D127" s="14" t="str">
        <f t="shared" si="6"/>
        <v>Monday</v>
      </c>
      <c r="E127" s="15" t="s">
        <v>33</v>
      </c>
      <c r="F127" s="15" t="s">
        <v>12</v>
      </c>
      <c r="G127" s="15">
        <v>205</v>
      </c>
      <c r="H127" s="15">
        <f>SUM($G$2:G127)</f>
        <v>29086</v>
      </c>
      <c r="I127" s="15">
        <v>50</v>
      </c>
      <c r="J127" s="15">
        <v>40</v>
      </c>
      <c r="K127" s="16">
        <v>10250</v>
      </c>
      <c r="L127" s="16">
        <f>SUM($K$2:K127)</f>
        <v>1444270</v>
      </c>
      <c r="M127" s="15">
        <v>8200</v>
      </c>
      <c r="N127" s="15">
        <f>'Data &amp; Tables'!$O127/'Data &amp; Tables'!$G127</f>
        <v>10</v>
      </c>
      <c r="O127" s="16">
        <v>2050</v>
      </c>
      <c r="P127" s="17">
        <f>SUM($O$2:O127)</f>
        <v>399903</v>
      </c>
      <c r="Q127" s="18">
        <f t="shared" si="7"/>
        <v>0.2</v>
      </c>
    </row>
    <row r="128" spans="1:17" ht="15">
      <c r="A128" s="19">
        <v>44233</v>
      </c>
      <c r="B128" s="20" t="str">
        <f t="shared" si="4"/>
        <v>2021</v>
      </c>
      <c r="C128" s="20" t="str">
        <f t="shared" si="5"/>
        <v>February</v>
      </c>
      <c r="D128" s="20" t="str">
        <f t="shared" si="6"/>
        <v>Saturday</v>
      </c>
      <c r="E128" s="21" t="s">
        <v>30</v>
      </c>
      <c r="F128" s="21" t="s">
        <v>11</v>
      </c>
      <c r="G128" s="21">
        <v>205</v>
      </c>
      <c r="H128" s="21">
        <f>SUM($G$2:G128)</f>
        <v>29291</v>
      </c>
      <c r="I128" s="21">
        <v>80</v>
      </c>
      <c r="J128" s="21">
        <v>50</v>
      </c>
      <c r="K128" s="22">
        <v>16400</v>
      </c>
      <c r="L128" s="22">
        <f>SUM($K$2:K128)</f>
        <v>1460670</v>
      </c>
      <c r="M128" s="21">
        <v>10250</v>
      </c>
      <c r="N128" s="21">
        <f>'Data &amp; Tables'!$O128/'Data &amp; Tables'!$G128</f>
        <v>30</v>
      </c>
      <c r="O128" s="22">
        <v>6150</v>
      </c>
      <c r="P128" s="23">
        <f>SUM($O$2:O128)</f>
        <v>406053</v>
      </c>
      <c r="Q128" s="24">
        <f t="shared" si="7"/>
        <v>0.375</v>
      </c>
    </row>
    <row r="129" spans="1:17" ht="15">
      <c r="A129" s="13">
        <v>44236</v>
      </c>
      <c r="B129" s="14" t="str">
        <f t="shared" si="4"/>
        <v>2021</v>
      </c>
      <c r="C129" s="14" t="str">
        <f t="shared" si="5"/>
        <v>February</v>
      </c>
      <c r="D129" s="14" t="str">
        <f t="shared" si="6"/>
        <v>Tuesday</v>
      </c>
      <c r="E129" s="15" t="s">
        <v>31</v>
      </c>
      <c r="F129" s="15" t="s">
        <v>12</v>
      </c>
      <c r="G129" s="15">
        <v>205</v>
      </c>
      <c r="H129" s="15">
        <f>SUM($G$2:G129)</f>
        <v>29496</v>
      </c>
      <c r="I129" s="15">
        <v>50</v>
      </c>
      <c r="J129" s="15">
        <v>40</v>
      </c>
      <c r="K129" s="16">
        <v>10250</v>
      </c>
      <c r="L129" s="16">
        <f>SUM($K$2:K129)</f>
        <v>1470920</v>
      </c>
      <c r="M129" s="15">
        <v>8200</v>
      </c>
      <c r="N129" s="15">
        <f>'Data &amp; Tables'!$O129/'Data &amp; Tables'!$G129</f>
        <v>10</v>
      </c>
      <c r="O129" s="16">
        <v>2050</v>
      </c>
      <c r="P129" s="17">
        <f>SUM($O$2:O129)</f>
        <v>408103</v>
      </c>
      <c r="Q129" s="18">
        <f t="shared" si="7"/>
        <v>0.2</v>
      </c>
    </row>
    <row r="130" spans="1:17" ht="15">
      <c r="A130" s="19">
        <v>44242</v>
      </c>
      <c r="B130" s="20" t="str">
        <f t="shared" ref="B130:B193" si="8">TEXT(A130,"yyyy")</f>
        <v>2021</v>
      </c>
      <c r="C130" s="20" t="str">
        <f t="shared" ref="C130:C193" si="9">TEXT(A130,"mmmm")</f>
        <v>February</v>
      </c>
      <c r="D130" s="20" t="str">
        <f t="shared" ref="D130:D193" si="10">TEXT(A130,"dddd")</f>
        <v>Monday</v>
      </c>
      <c r="E130" s="21" t="s">
        <v>30</v>
      </c>
      <c r="F130" s="21" t="s">
        <v>10</v>
      </c>
      <c r="G130" s="21">
        <v>205</v>
      </c>
      <c r="H130" s="21">
        <f>SUM($G$2:G130)</f>
        <v>29701</v>
      </c>
      <c r="I130" s="21">
        <v>20</v>
      </c>
      <c r="J130" s="21">
        <v>15</v>
      </c>
      <c r="K130" s="22">
        <v>4100</v>
      </c>
      <c r="L130" s="22">
        <f>SUM($K$2:K130)</f>
        <v>1475020</v>
      </c>
      <c r="M130" s="21">
        <v>3075</v>
      </c>
      <c r="N130" s="21">
        <f>'Data &amp; Tables'!$O130/'Data &amp; Tables'!$G130</f>
        <v>5</v>
      </c>
      <c r="O130" s="22">
        <v>1025</v>
      </c>
      <c r="P130" s="23">
        <f>SUM($O$2:O130)</f>
        <v>409128</v>
      </c>
      <c r="Q130" s="24">
        <f t="shared" ref="Q130:Q193" si="11">((O130/K130)*100)/100</f>
        <v>0.25</v>
      </c>
    </row>
    <row r="131" spans="1:17" ht="15">
      <c r="A131" s="13">
        <v>44244</v>
      </c>
      <c r="B131" s="14" t="str">
        <f t="shared" si="8"/>
        <v>2021</v>
      </c>
      <c r="C131" s="14" t="str">
        <f t="shared" si="9"/>
        <v>February</v>
      </c>
      <c r="D131" s="14" t="str">
        <f t="shared" si="10"/>
        <v>Wednesday</v>
      </c>
      <c r="E131" s="15" t="s">
        <v>29</v>
      </c>
      <c r="F131" s="15" t="s">
        <v>12</v>
      </c>
      <c r="G131" s="15">
        <v>205</v>
      </c>
      <c r="H131" s="15">
        <f>SUM($G$2:G131)</f>
        <v>29906</v>
      </c>
      <c r="I131" s="15">
        <v>50</v>
      </c>
      <c r="J131" s="15">
        <v>40</v>
      </c>
      <c r="K131" s="16">
        <v>10250</v>
      </c>
      <c r="L131" s="16">
        <f>SUM($K$2:K131)</f>
        <v>1485270</v>
      </c>
      <c r="M131" s="15">
        <v>8200</v>
      </c>
      <c r="N131" s="15">
        <f>'Data &amp; Tables'!$O131/'Data &amp; Tables'!$G131</f>
        <v>10</v>
      </c>
      <c r="O131" s="16">
        <v>2050</v>
      </c>
      <c r="P131" s="17">
        <f>SUM($O$2:O131)</f>
        <v>411178</v>
      </c>
      <c r="Q131" s="18">
        <f t="shared" si="11"/>
        <v>0.2</v>
      </c>
    </row>
    <row r="132" spans="1:17" ht="15">
      <c r="A132" s="19">
        <v>44252</v>
      </c>
      <c r="B132" s="20" t="str">
        <f t="shared" si="8"/>
        <v>2021</v>
      </c>
      <c r="C132" s="20" t="str">
        <f t="shared" si="9"/>
        <v>February</v>
      </c>
      <c r="D132" s="20" t="str">
        <f t="shared" si="10"/>
        <v>Thursday</v>
      </c>
      <c r="E132" s="21" t="s">
        <v>31</v>
      </c>
      <c r="F132" s="21" t="s">
        <v>13</v>
      </c>
      <c r="G132" s="21">
        <v>294</v>
      </c>
      <c r="H132" s="21">
        <f>SUM($G$2:G132)</f>
        <v>30200</v>
      </c>
      <c r="I132" s="21">
        <v>30</v>
      </c>
      <c r="J132" s="21">
        <v>25</v>
      </c>
      <c r="K132" s="22">
        <v>8820</v>
      </c>
      <c r="L132" s="22">
        <f>SUM($K$2:K132)</f>
        <v>1494090</v>
      </c>
      <c r="M132" s="21">
        <v>7350</v>
      </c>
      <c r="N132" s="21">
        <f>'Data &amp; Tables'!$O132/'Data &amp; Tables'!$G132</f>
        <v>5</v>
      </c>
      <c r="O132" s="22">
        <v>1470</v>
      </c>
      <c r="P132" s="23">
        <f>SUM($O$2:O132)</f>
        <v>412648</v>
      </c>
      <c r="Q132" s="24">
        <f t="shared" si="11"/>
        <v>0.16666666666666663</v>
      </c>
    </row>
    <row r="133" spans="1:17" ht="15">
      <c r="A133" s="13">
        <v>44252</v>
      </c>
      <c r="B133" s="14" t="str">
        <f t="shared" si="8"/>
        <v>2021</v>
      </c>
      <c r="C133" s="14" t="str">
        <f t="shared" si="9"/>
        <v>February</v>
      </c>
      <c r="D133" s="14" t="str">
        <f t="shared" si="10"/>
        <v>Thursday</v>
      </c>
      <c r="E133" s="15" t="s">
        <v>29</v>
      </c>
      <c r="F133" s="15" t="s">
        <v>11</v>
      </c>
      <c r="G133" s="15">
        <v>175</v>
      </c>
      <c r="H133" s="15">
        <f>SUM($G$2:G133)</f>
        <v>30375</v>
      </c>
      <c r="I133" s="15">
        <v>80</v>
      </c>
      <c r="J133" s="15">
        <v>50</v>
      </c>
      <c r="K133" s="16">
        <v>14000</v>
      </c>
      <c r="L133" s="16">
        <f>SUM($K$2:K133)</f>
        <v>1508090</v>
      </c>
      <c r="M133" s="15">
        <v>8750</v>
      </c>
      <c r="N133" s="15">
        <f>'Data &amp; Tables'!$O133/'Data &amp; Tables'!$G133</f>
        <v>30</v>
      </c>
      <c r="O133" s="16">
        <v>5250</v>
      </c>
      <c r="P133" s="17">
        <f>SUM($O$2:O133)</f>
        <v>417898</v>
      </c>
      <c r="Q133" s="18">
        <f t="shared" si="11"/>
        <v>0.375</v>
      </c>
    </row>
    <row r="134" spans="1:17" ht="15">
      <c r="A134" s="19">
        <v>44268</v>
      </c>
      <c r="B134" s="20" t="str">
        <f t="shared" si="8"/>
        <v>2021</v>
      </c>
      <c r="C134" s="20" t="str">
        <f t="shared" si="9"/>
        <v>March</v>
      </c>
      <c r="D134" s="20" t="str">
        <f t="shared" si="10"/>
        <v>Saturday</v>
      </c>
      <c r="E134" s="21" t="s">
        <v>31</v>
      </c>
      <c r="F134" s="21" t="s">
        <v>10</v>
      </c>
      <c r="G134" s="21">
        <v>286</v>
      </c>
      <c r="H134" s="21">
        <f>SUM($G$2:G134)</f>
        <v>30661</v>
      </c>
      <c r="I134" s="21">
        <v>20</v>
      </c>
      <c r="J134" s="21">
        <v>15</v>
      </c>
      <c r="K134" s="22">
        <v>5720</v>
      </c>
      <c r="L134" s="22">
        <f>SUM($K$2:K134)</f>
        <v>1513810</v>
      </c>
      <c r="M134" s="21">
        <v>4290</v>
      </c>
      <c r="N134" s="21">
        <f>'Data &amp; Tables'!$O134/'Data &amp; Tables'!$G134</f>
        <v>5</v>
      </c>
      <c r="O134" s="22">
        <v>1430</v>
      </c>
      <c r="P134" s="23">
        <f>SUM($O$2:O134)</f>
        <v>419328</v>
      </c>
      <c r="Q134" s="24">
        <f t="shared" si="11"/>
        <v>0.25</v>
      </c>
    </row>
    <row r="135" spans="1:17" ht="15">
      <c r="A135" s="13">
        <v>44268</v>
      </c>
      <c r="B135" s="14" t="str">
        <f t="shared" si="8"/>
        <v>2021</v>
      </c>
      <c r="C135" s="14" t="str">
        <f t="shared" si="9"/>
        <v>March</v>
      </c>
      <c r="D135" s="14" t="str">
        <f t="shared" si="10"/>
        <v>Saturday</v>
      </c>
      <c r="E135" s="15" t="s">
        <v>29</v>
      </c>
      <c r="F135" s="15" t="s">
        <v>14</v>
      </c>
      <c r="G135" s="15">
        <v>170</v>
      </c>
      <c r="H135" s="15">
        <f>SUM($G$2:G135)</f>
        <v>30831</v>
      </c>
      <c r="I135" s="15">
        <v>50</v>
      </c>
      <c r="J135" s="15">
        <v>40</v>
      </c>
      <c r="K135" s="16">
        <v>8500</v>
      </c>
      <c r="L135" s="16">
        <f>SUM($K$2:K135)</f>
        <v>1522310</v>
      </c>
      <c r="M135" s="15">
        <v>6800</v>
      </c>
      <c r="N135" s="15">
        <f>'Data &amp; Tables'!$O135/'Data &amp; Tables'!$G135</f>
        <v>10</v>
      </c>
      <c r="O135" s="16">
        <v>1700</v>
      </c>
      <c r="P135" s="17">
        <f>SUM($O$2:O135)</f>
        <v>421028</v>
      </c>
      <c r="Q135" s="18">
        <f t="shared" si="11"/>
        <v>0.2</v>
      </c>
    </row>
    <row r="136" spans="1:17" ht="15">
      <c r="A136" s="19">
        <v>44276</v>
      </c>
      <c r="B136" s="20" t="str">
        <f t="shared" si="8"/>
        <v>2021</v>
      </c>
      <c r="C136" s="20" t="str">
        <f t="shared" si="9"/>
        <v>March</v>
      </c>
      <c r="D136" s="20" t="str">
        <f t="shared" si="10"/>
        <v>Sunday</v>
      </c>
      <c r="E136" s="21" t="s">
        <v>32</v>
      </c>
      <c r="F136" s="21" t="s">
        <v>14</v>
      </c>
      <c r="G136" s="21">
        <v>170</v>
      </c>
      <c r="H136" s="21">
        <f>SUM($G$2:G136)</f>
        <v>31001</v>
      </c>
      <c r="I136" s="21">
        <v>50</v>
      </c>
      <c r="J136" s="21">
        <v>40</v>
      </c>
      <c r="K136" s="22">
        <v>8500</v>
      </c>
      <c r="L136" s="22">
        <f>SUM($K$2:K136)</f>
        <v>1530810</v>
      </c>
      <c r="M136" s="21">
        <v>6800</v>
      </c>
      <c r="N136" s="21">
        <f>'Data &amp; Tables'!$O136/'Data &amp; Tables'!$G136</f>
        <v>10</v>
      </c>
      <c r="O136" s="22">
        <v>1700</v>
      </c>
      <c r="P136" s="23">
        <f>SUM($O$2:O136)</f>
        <v>422728</v>
      </c>
      <c r="Q136" s="24">
        <f t="shared" si="11"/>
        <v>0.2</v>
      </c>
    </row>
    <row r="137" spans="1:17" ht="15">
      <c r="A137" s="13">
        <v>44278</v>
      </c>
      <c r="B137" s="14" t="str">
        <f t="shared" si="8"/>
        <v>2021</v>
      </c>
      <c r="C137" s="14" t="str">
        <f t="shared" si="9"/>
        <v>March</v>
      </c>
      <c r="D137" s="14" t="str">
        <f t="shared" si="10"/>
        <v>Tuesday</v>
      </c>
      <c r="E137" s="15" t="s">
        <v>30</v>
      </c>
      <c r="F137" s="15" t="s">
        <v>14</v>
      </c>
      <c r="G137" s="15">
        <v>170</v>
      </c>
      <c r="H137" s="15">
        <f>SUM($G$2:G137)</f>
        <v>31171</v>
      </c>
      <c r="I137" s="15">
        <v>50</v>
      </c>
      <c r="J137" s="15">
        <v>40</v>
      </c>
      <c r="K137" s="16">
        <v>8500</v>
      </c>
      <c r="L137" s="16">
        <f>SUM($K$2:K137)</f>
        <v>1539310</v>
      </c>
      <c r="M137" s="15">
        <v>6800</v>
      </c>
      <c r="N137" s="15">
        <f>'Data &amp; Tables'!$O137/'Data &amp; Tables'!$G137</f>
        <v>10</v>
      </c>
      <c r="O137" s="16">
        <v>1700</v>
      </c>
      <c r="P137" s="17">
        <f>SUM($O$2:O137)</f>
        <v>424428</v>
      </c>
      <c r="Q137" s="18">
        <f t="shared" si="11"/>
        <v>0.2</v>
      </c>
    </row>
    <row r="138" spans="1:17" ht="15">
      <c r="A138" s="19">
        <v>44278</v>
      </c>
      <c r="B138" s="20" t="str">
        <f t="shared" si="8"/>
        <v>2021</v>
      </c>
      <c r="C138" s="20" t="str">
        <f t="shared" si="9"/>
        <v>March</v>
      </c>
      <c r="D138" s="20" t="str">
        <f t="shared" si="10"/>
        <v>Tuesday</v>
      </c>
      <c r="E138" s="21" t="s">
        <v>33</v>
      </c>
      <c r="F138" s="21" t="s">
        <v>9</v>
      </c>
      <c r="G138" s="21">
        <v>170</v>
      </c>
      <c r="H138" s="21">
        <f>SUM($G$2:G138)</f>
        <v>31341</v>
      </c>
      <c r="I138" s="21">
        <v>60</v>
      </c>
      <c r="J138" s="21">
        <v>41</v>
      </c>
      <c r="K138" s="22">
        <v>10200</v>
      </c>
      <c r="L138" s="22">
        <f>SUM($K$2:K138)</f>
        <v>1549510</v>
      </c>
      <c r="M138" s="21">
        <v>6970</v>
      </c>
      <c r="N138" s="21">
        <f>'Data &amp; Tables'!$O138/'Data &amp; Tables'!$G138</f>
        <v>19</v>
      </c>
      <c r="O138" s="22">
        <v>3230</v>
      </c>
      <c r="P138" s="23">
        <f>SUM($O$2:O138)</f>
        <v>427658</v>
      </c>
      <c r="Q138" s="24">
        <f t="shared" si="11"/>
        <v>0.31666666666666665</v>
      </c>
    </row>
    <row r="139" spans="1:17" ht="15">
      <c r="A139" s="13">
        <v>44282</v>
      </c>
      <c r="B139" s="14" t="str">
        <f t="shared" si="8"/>
        <v>2021</v>
      </c>
      <c r="C139" s="14" t="str">
        <f t="shared" si="9"/>
        <v>March</v>
      </c>
      <c r="D139" s="14" t="str">
        <f t="shared" si="10"/>
        <v>Saturday</v>
      </c>
      <c r="E139" s="15" t="s">
        <v>32</v>
      </c>
      <c r="F139" s="15" t="s">
        <v>14</v>
      </c>
      <c r="G139" s="15">
        <v>170</v>
      </c>
      <c r="H139" s="15">
        <f>SUM($G$2:G139)</f>
        <v>31511</v>
      </c>
      <c r="I139" s="15">
        <v>50</v>
      </c>
      <c r="J139" s="15">
        <v>40</v>
      </c>
      <c r="K139" s="16">
        <v>8500</v>
      </c>
      <c r="L139" s="16">
        <f>SUM($K$2:K139)</f>
        <v>1558010</v>
      </c>
      <c r="M139" s="15">
        <v>6800</v>
      </c>
      <c r="N139" s="15">
        <f>'Data &amp; Tables'!$O139/'Data &amp; Tables'!$G139</f>
        <v>10</v>
      </c>
      <c r="O139" s="16">
        <v>1700</v>
      </c>
      <c r="P139" s="17">
        <f>SUM($O$2:O139)</f>
        <v>429358</v>
      </c>
      <c r="Q139" s="18">
        <f t="shared" si="11"/>
        <v>0.2</v>
      </c>
    </row>
    <row r="140" spans="1:17" ht="15">
      <c r="A140" s="19">
        <v>44296</v>
      </c>
      <c r="B140" s="20" t="str">
        <f t="shared" si="8"/>
        <v>2021</v>
      </c>
      <c r="C140" s="20" t="str">
        <f t="shared" si="9"/>
        <v>April</v>
      </c>
      <c r="D140" s="20" t="str">
        <f t="shared" si="10"/>
        <v>Saturday</v>
      </c>
      <c r="E140" s="21" t="s">
        <v>32</v>
      </c>
      <c r="F140" s="21" t="s">
        <v>10</v>
      </c>
      <c r="G140" s="21">
        <v>170</v>
      </c>
      <c r="H140" s="21">
        <f>SUM($G$2:G140)</f>
        <v>31681</v>
      </c>
      <c r="I140" s="21">
        <v>20</v>
      </c>
      <c r="J140" s="21">
        <v>15</v>
      </c>
      <c r="K140" s="22">
        <v>3400</v>
      </c>
      <c r="L140" s="22">
        <f>SUM($K$2:K140)</f>
        <v>1561410</v>
      </c>
      <c r="M140" s="21">
        <v>2550</v>
      </c>
      <c r="N140" s="21">
        <f>'Data &amp; Tables'!$O140/'Data &amp; Tables'!$G140</f>
        <v>5</v>
      </c>
      <c r="O140" s="22">
        <v>850</v>
      </c>
      <c r="P140" s="23">
        <f>SUM($O$2:O140)</f>
        <v>430208</v>
      </c>
      <c r="Q140" s="24">
        <f t="shared" si="11"/>
        <v>0.25</v>
      </c>
    </row>
    <row r="141" spans="1:17" ht="15">
      <c r="A141" s="13">
        <v>44315</v>
      </c>
      <c r="B141" s="14" t="str">
        <f t="shared" si="8"/>
        <v>2021</v>
      </c>
      <c r="C141" s="14" t="str">
        <f t="shared" si="9"/>
        <v>April</v>
      </c>
      <c r="D141" s="14" t="str">
        <f t="shared" si="10"/>
        <v>Thursday</v>
      </c>
      <c r="E141" s="15" t="s">
        <v>32</v>
      </c>
      <c r="F141" s="15" t="s">
        <v>9</v>
      </c>
      <c r="G141" s="15">
        <v>170</v>
      </c>
      <c r="H141" s="15">
        <f>SUM($G$2:G141)</f>
        <v>31851</v>
      </c>
      <c r="I141" s="15">
        <v>60</v>
      </c>
      <c r="J141" s="15">
        <v>41</v>
      </c>
      <c r="K141" s="16">
        <v>10200</v>
      </c>
      <c r="L141" s="16">
        <f>SUM($K$2:K141)</f>
        <v>1571610</v>
      </c>
      <c r="M141" s="15">
        <v>6970</v>
      </c>
      <c r="N141" s="15">
        <f>'Data &amp; Tables'!$O141/'Data &amp; Tables'!$G141</f>
        <v>19</v>
      </c>
      <c r="O141" s="16">
        <v>3230</v>
      </c>
      <c r="P141" s="17">
        <f>SUM($O$2:O141)</f>
        <v>433438</v>
      </c>
      <c r="Q141" s="18">
        <f t="shared" si="11"/>
        <v>0.31666666666666665</v>
      </c>
    </row>
    <row r="142" spans="1:17" ht="15">
      <c r="A142" s="19">
        <v>44315</v>
      </c>
      <c r="B142" s="20" t="str">
        <f t="shared" si="8"/>
        <v>2021</v>
      </c>
      <c r="C142" s="20" t="str">
        <f t="shared" si="9"/>
        <v>April</v>
      </c>
      <c r="D142" s="20" t="str">
        <f t="shared" si="10"/>
        <v>Thursday</v>
      </c>
      <c r="E142" s="21" t="s">
        <v>31</v>
      </c>
      <c r="F142" s="21" t="s">
        <v>14</v>
      </c>
      <c r="G142" s="21">
        <v>170</v>
      </c>
      <c r="H142" s="21">
        <f>SUM($G$2:G142)</f>
        <v>32021</v>
      </c>
      <c r="I142" s="21">
        <v>50</v>
      </c>
      <c r="J142" s="21">
        <v>40</v>
      </c>
      <c r="K142" s="22">
        <v>8500</v>
      </c>
      <c r="L142" s="22">
        <f>SUM($K$2:K142)</f>
        <v>1580110</v>
      </c>
      <c r="M142" s="21">
        <v>6800</v>
      </c>
      <c r="N142" s="21">
        <f>'Data &amp; Tables'!$O142/'Data &amp; Tables'!$G142</f>
        <v>10</v>
      </c>
      <c r="O142" s="22">
        <v>1700</v>
      </c>
      <c r="P142" s="23">
        <f>SUM($O$2:O142)</f>
        <v>435138</v>
      </c>
      <c r="Q142" s="24">
        <f t="shared" si="11"/>
        <v>0.2</v>
      </c>
    </row>
    <row r="143" spans="1:17" ht="15">
      <c r="A143" s="13">
        <v>44316</v>
      </c>
      <c r="B143" s="14" t="str">
        <f t="shared" si="8"/>
        <v>2021</v>
      </c>
      <c r="C143" s="14" t="str">
        <f t="shared" si="9"/>
        <v>April</v>
      </c>
      <c r="D143" s="14" t="str">
        <f t="shared" si="10"/>
        <v>Friday</v>
      </c>
      <c r="E143" s="15" t="s">
        <v>32</v>
      </c>
      <c r="F143" s="15" t="s">
        <v>13</v>
      </c>
      <c r="G143" s="15">
        <v>170</v>
      </c>
      <c r="H143" s="15">
        <f>SUM($G$2:G143)</f>
        <v>32191</v>
      </c>
      <c r="I143" s="15">
        <v>30</v>
      </c>
      <c r="J143" s="15">
        <v>25</v>
      </c>
      <c r="K143" s="16">
        <v>5100</v>
      </c>
      <c r="L143" s="16">
        <f>SUM($K$2:K143)</f>
        <v>1585210</v>
      </c>
      <c r="M143" s="15">
        <v>4250</v>
      </c>
      <c r="N143" s="15">
        <f>'Data &amp; Tables'!$O143/'Data &amp; Tables'!$G143</f>
        <v>5</v>
      </c>
      <c r="O143" s="16">
        <v>850</v>
      </c>
      <c r="P143" s="17">
        <f>SUM($O$2:O143)</f>
        <v>435988</v>
      </c>
      <c r="Q143" s="18">
        <f t="shared" si="11"/>
        <v>0.16666666666666663</v>
      </c>
    </row>
    <row r="144" spans="1:17" ht="15">
      <c r="A144" s="19">
        <v>44318</v>
      </c>
      <c r="B144" s="20" t="str">
        <f t="shared" si="8"/>
        <v>2021</v>
      </c>
      <c r="C144" s="20" t="str">
        <f t="shared" si="9"/>
        <v>May</v>
      </c>
      <c r="D144" s="20" t="str">
        <f t="shared" si="10"/>
        <v>Sunday</v>
      </c>
      <c r="E144" s="21" t="s">
        <v>32</v>
      </c>
      <c r="F144" s="21" t="s">
        <v>14</v>
      </c>
      <c r="G144" s="21">
        <v>170</v>
      </c>
      <c r="H144" s="21">
        <f>SUM($G$2:G144)</f>
        <v>32361</v>
      </c>
      <c r="I144" s="21">
        <v>50</v>
      </c>
      <c r="J144" s="21">
        <v>40</v>
      </c>
      <c r="K144" s="22">
        <v>8500</v>
      </c>
      <c r="L144" s="22">
        <f>SUM($K$2:K144)</f>
        <v>1593710</v>
      </c>
      <c r="M144" s="21">
        <v>6800</v>
      </c>
      <c r="N144" s="21">
        <f>'Data &amp; Tables'!$O144/'Data &amp; Tables'!$G144</f>
        <v>10</v>
      </c>
      <c r="O144" s="22">
        <v>1700</v>
      </c>
      <c r="P144" s="23">
        <f>SUM($O$2:O144)</f>
        <v>437688</v>
      </c>
      <c r="Q144" s="24">
        <f t="shared" si="11"/>
        <v>0.2</v>
      </c>
    </row>
    <row r="145" spans="1:17" ht="15">
      <c r="A145" s="13">
        <v>44319</v>
      </c>
      <c r="B145" s="14" t="str">
        <f t="shared" si="8"/>
        <v>2021</v>
      </c>
      <c r="C145" s="14" t="str">
        <f t="shared" si="9"/>
        <v>May</v>
      </c>
      <c r="D145" s="14" t="str">
        <f t="shared" si="10"/>
        <v>Monday</v>
      </c>
      <c r="E145" s="15" t="s">
        <v>30</v>
      </c>
      <c r="F145" s="15" t="s">
        <v>9</v>
      </c>
      <c r="G145" s="15">
        <v>170</v>
      </c>
      <c r="H145" s="15">
        <f>SUM($G$2:G145)</f>
        <v>32531</v>
      </c>
      <c r="I145" s="15">
        <v>60</v>
      </c>
      <c r="J145" s="15">
        <v>41</v>
      </c>
      <c r="K145" s="16">
        <v>10200</v>
      </c>
      <c r="L145" s="16">
        <f>SUM($K$2:K145)</f>
        <v>1603910</v>
      </c>
      <c r="M145" s="15">
        <v>6970</v>
      </c>
      <c r="N145" s="15">
        <f>'Data &amp; Tables'!$O145/'Data &amp; Tables'!$G145</f>
        <v>19</v>
      </c>
      <c r="O145" s="16">
        <v>3230</v>
      </c>
      <c r="P145" s="17">
        <f>SUM($O$2:O145)</f>
        <v>440918</v>
      </c>
      <c r="Q145" s="18">
        <f t="shared" si="11"/>
        <v>0.31666666666666665</v>
      </c>
    </row>
    <row r="146" spans="1:17" ht="15">
      <c r="A146" s="19">
        <v>44323</v>
      </c>
      <c r="B146" s="20" t="str">
        <f t="shared" si="8"/>
        <v>2021</v>
      </c>
      <c r="C146" s="20" t="str">
        <f t="shared" si="9"/>
        <v>May</v>
      </c>
      <c r="D146" s="20" t="str">
        <f t="shared" si="10"/>
        <v>Friday</v>
      </c>
      <c r="E146" s="21" t="s">
        <v>33</v>
      </c>
      <c r="F146" s="21" t="s">
        <v>13</v>
      </c>
      <c r="G146" s="21">
        <v>170</v>
      </c>
      <c r="H146" s="21">
        <f>SUM($G$2:G146)</f>
        <v>32701</v>
      </c>
      <c r="I146" s="21">
        <v>30</v>
      </c>
      <c r="J146" s="21">
        <v>25</v>
      </c>
      <c r="K146" s="22">
        <v>5100</v>
      </c>
      <c r="L146" s="22">
        <f>SUM($K$2:K146)</f>
        <v>1609010</v>
      </c>
      <c r="M146" s="21">
        <v>4250</v>
      </c>
      <c r="N146" s="21">
        <f>'Data &amp; Tables'!$O146/'Data &amp; Tables'!$G146</f>
        <v>5</v>
      </c>
      <c r="O146" s="22">
        <v>850</v>
      </c>
      <c r="P146" s="23">
        <f>SUM($O$2:O146)</f>
        <v>441768</v>
      </c>
      <c r="Q146" s="24">
        <f t="shared" si="11"/>
        <v>0.16666666666666663</v>
      </c>
    </row>
    <row r="147" spans="1:17" ht="15">
      <c r="A147" s="13">
        <v>44358</v>
      </c>
      <c r="B147" s="14" t="str">
        <f t="shared" si="8"/>
        <v>2021</v>
      </c>
      <c r="C147" s="14" t="str">
        <f t="shared" si="9"/>
        <v>June</v>
      </c>
      <c r="D147" s="14" t="str">
        <f t="shared" si="10"/>
        <v>Friday</v>
      </c>
      <c r="E147" s="15" t="s">
        <v>33</v>
      </c>
      <c r="F147" s="15" t="s">
        <v>11</v>
      </c>
      <c r="G147" s="15">
        <v>170</v>
      </c>
      <c r="H147" s="15">
        <f>SUM($G$2:G147)</f>
        <v>32871</v>
      </c>
      <c r="I147" s="15">
        <v>80</v>
      </c>
      <c r="J147" s="15">
        <v>50</v>
      </c>
      <c r="K147" s="16">
        <v>13600</v>
      </c>
      <c r="L147" s="16">
        <f>SUM($K$2:K147)</f>
        <v>1622610</v>
      </c>
      <c r="M147" s="15">
        <v>8500</v>
      </c>
      <c r="N147" s="15">
        <f>'Data &amp; Tables'!$O147/'Data &amp; Tables'!$G147</f>
        <v>30</v>
      </c>
      <c r="O147" s="16">
        <v>5100</v>
      </c>
      <c r="P147" s="17">
        <f>SUM($O$2:O147)</f>
        <v>446868</v>
      </c>
      <c r="Q147" s="18">
        <f t="shared" si="11"/>
        <v>0.375</v>
      </c>
    </row>
    <row r="148" spans="1:17" ht="15">
      <c r="A148" s="19">
        <v>44360</v>
      </c>
      <c r="B148" s="20" t="str">
        <f t="shared" si="8"/>
        <v>2021</v>
      </c>
      <c r="C148" s="20" t="str">
        <f t="shared" si="9"/>
        <v>June</v>
      </c>
      <c r="D148" s="20" t="str">
        <f t="shared" si="10"/>
        <v>Sunday</v>
      </c>
      <c r="E148" s="21" t="s">
        <v>32</v>
      </c>
      <c r="F148" s="21" t="s">
        <v>10</v>
      </c>
      <c r="G148" s="21">
        <v>170</v>
      </c>
      <c r="H148" s="21">
        <f>SUM($G$2:G148)</f>
        <v>33041</v>
      </c>
      <c r="I148" s="21">
        <v>20</v>
      </c>
      <c r="J148" s="21">
        <v>15</v>
      </c>
      <c r="K148" s="22">
        <v>3400</v>
      </c>
      <c r="L148" s="22">
        <f>SUM($K$2:K148)</f>
        <v>1626010</v>
      </c>
      <c r="M148" s="21">
        <v>2550</v>
      </c>
      <c r="N148" s="21">
        <f>'Data &amp; Tables'!$O148/'Data &amp; Tables'!$G148</f>
        <v>5</v>
      </c>
      <c r="O148" s="22">
        <v>850</v>
      </c>
      <c r="P148" s="23">
        <f>SUM($O$2:O148)</f>
        <v>447718</v>
      </c>
      <c r="Q148" s="24">
        <f t="shared" si="11"/>
        <v>0.25</v>
      </c>
    </row>
    <row r="149" spans="1:17" ht="15">
      <c r="A149" s="13">
        <v>44366</v>
      </c>
      <c r="B149" s="14" t="str">
        <f t="shared" si="8"/>
        <v>2021</v>
      </c>
      <c r="C149" s="14" t="str">
        <f t="shared" si="9"/>
        <v>June</v>
      </c>
      <c r="D149" s="14" t="str">
        <f t="shared" si="10"/>
        <v>Saturday</v>
      </c>
      <c r="E149" s="15" t="s">
        <v>30</v>
      </c>
      <c r="F149" s="15" t="s">
        <v>11</v>
      </c>
      <c r="G149" s="15">
        <v>170</v>
      </c>
      <c r="H149" s="15">
        <f>SUM($G$2:G149)</f>
        <v>33211</v>
      </c>
      <c r="I149" s="15">
        <v>80</v>
      </c>
      <c r="J149" s="15">
        <v>50</v>
      </c>
      <c r="K149" s="16">
        <v>13600</v>
      </c>
      <c r="L149" s="16">
        <f>SUM($K$2:K149)</f>
        <v>1639610</v>
      </c>
      <c r="M149" s="15">
        <v>8500</v>
      </c>
      <c r="N149" s="15">
        <f>'Data &amp; Tables'!$O149/'Data &amp; Tables'!$G149</f>
        <v>30</v>
      </c>
      <c r="O149" s="16">
        <v>5100</v>
      </c>
      <c r="P149" s="17">
        <f>SUM($O$2:O149)</f>
        <v>452818</v>
      </c>
      <c r="Q149" s="18">
        <f t="shared" si="11"/>
        <v>0.375</v>
      </c>
    </row>
    <row r="150" spans="1:17" ht="15">
      <c r="A150" s="19">
        <v>44372</v>
      </c>
      <c r="B150" s="20" t="str">
        <f t="shared" si="8"/>
        <v>2021</v>
      </c>
      <c r="C150" s="20" t="str">
        <f t="shared" si="9"/>
        <v>June</v>
      </c>
      <c r="D150" s="20" t="str">
        <f t="shared" si="10"/>
        <v>Friday</v>
      </c>
      <c r="E150" s="21" t="s">
        <v>33</v>
      </c>
      <c r="F150" s="21" t="s">
        <v>13</v>
      </c>
      <c r="G150" s="21">
        <v>170</v>
      </c>
      <c r="H150" s="21">
        <f>SUM($G$2:G150)</f>
        <v>33381</v>
      </c>
      <c r="I150" s="21">
        <v>30</v>
      </c>
      <c r="J150" s="21">
        <v>25</v>
      </c>
      <c r="K150" s="22">
        <v>5100</v>
      </c>
      <c r="L150" s="22">
        <f>SUM($K$2:K150)</f>
        <v>1644710</v>
      </c>
      <c r="M150" s="21">
        <v>4250</v>
      </c>
      <c r="N150" s="21">
        <f>'Data &amp; Tables'!$O150/'Data &amp; Tables'!$G150</f>
        <v>5</v>
      </c>
      <c r="O150" s="22">
        <v>850</v>
      </c>
      <c r="P150" s="23">
        <f>SUM($O$2:O150)</f>
        <v>453668</v>
      </c>
      <c r="Q150" s="24">
        <f t="shared" si="11"/>
        <v>0.16666666666666663</v>
      </c>
    </row>
    <row r="151" spans="1:17" ht="15">
      <c r="A151" s="13">
        <v>44385</v>
      </c>
      <c r="B151" s="14" t="str">
        <f t="shared" si="8"/>
        <v>2021</v>
      </c>
      <c r="C151" s="14" t="str">
        <f t="shared" si="9"/>
        <v>July</v>
      </c>
      <c r="D151" s="14" t="str">
        <f t="shared" si="10"/>
        <v>Thursday</v>
      </c>
      <c r="E151" s="15" t="s">
        <v>32</v>
      </c>
      <c r="F151" s="15" t="s">
        <v>12</v>
      </c>
      <c r="G151" s="15">
        <v>139</v>
      </c>
      <c r="H151" s="15">
        <f>SUM($G$2:G151)</f>
        <v>33520</v>
      </c>
      <c r="I151" s="15">
        <v>50</v>
      </c>
      <c r="J151" s="15">
        <v>40</v>
      </c>
      <c r="K151" s="16">
        <v>6950</v>
      </c>
      <c r="L151" s="16">
        <f>SUM($K$2:K151)</f>
        <v>1651660</v>
      </c>
      <c r="M151" s="15">
        <v>5560</v>
      </c>
      <c r="N151" s="15">
        <f>'Data &amp; Tables'!$O151/'Data &amp; Tables'!$G151</f>
        <v>10</v>
      </c>
      <c r="O151" s="16">
        <v>1390</v>
      </c>
      <c r="P151" s="17">
        <f>SUM($O$2:O151)</f>
        <v>455058</v>
      </c>
      <c r="Q151" s="18">
        <f t="shared" si="11"/>
        <v>0.2</v>
      </c>
    </row>
    <row r="152" spans="1:17" ht="15">
      <c r="A152" s="19">
        <v>44389</v>
      </c>
      <c r="B152" s="20" t="str">
        <f t="shared" si="8"/>
        <v>2021</v>
      </c>
      <c r="C152" s="20" t="str">
        <f t="shared" si="9"/>
        <v>July</v>
      </c>
      <c r="D152" s="20" t="str">
        <f t="shared" si="10"/>
        <v>Monday</v>
      </c>
      <c r="E152" s="21" t="s">
        <v>32</v>
      </c>
      <c r="F152" s="21" t="s">
        <v>12</v>
      </c>
      <c r="G152" s="21">
        <v>168</v>
      </c>
      <c r="H152" s="21">
        <f>SUM($G$2:G152)</f>
        <v>33688</v>
      </c>
      <c r="I152" s="21">
        <v>50</v>
      </c>
      <c r="J152" s="21">
        <v>40</v>
      </c>
      <c r="K152" s="22">
        <v>8400</v>
      </c>
      <c r="L152" s="22">
        <f>SUM($K$2:K152)</f>
        <v>1660060</v>
      </c>
      <c r="M152" s="21">
        <v>6720</v>
      </c>
      <c r="N152" s="21">
        <f>'Data &amp; Tables'!$O152/'Data &amp; Tables'!$G152</f>
        <v>10</v>
      </c>
      <c r="O152" s="22">
        <v>1680</v>
      </c>
      <c r="P152" s="23">
        <f>SUM($O$2:O152)</f>
        <v>456738</v>
      </c>
      <c r="Q152" s="24">
        <f t="shared" si="11"/>
        <v>0.2</v>
      </c>
    </row>
    <row r="153" spans="1:17" ht="15">
      <c r="A153" s="13">
        <v>44398</v>
      </c>
      <c r="B153" s="14" t="str">
        <f t="shared" si="8"/>
        <v>2021</v>
      </c>
      <c r="C153" s="14" t="str">
        <f t="shared" si="9"/>
        <v>July</v>
      </c>
      <c r="D153" s="14" t="str">
        <f t="shared" si="10"/>
        <v>Wednesday</v>
      </c>
      <c r="E153" s="15" t="s">
        <v>31</v>
      </c>
      <c r="F153" s="15" t="s">
        <v>9</v>
      </c>
      <c r="G153" s="15">
        <v>186</v>
      </c>
      <c r="H153" s="15">
        <f>SUM($G$2:G153)</f>
        <v>33874</v>
      </c>
      <c r="I153" s="15">
        <v>60</v>
      </c>
      <c r="J153" s="15">
        <v>41</v>
      </c>
      <c r="K153" s="16">
        <v>11160</v>
      </c>
      <c r="L153" s="16">
        <f>SUM($K$2:K153)</f>
        <v>1671220</v>
      </c>
      <c r="M153" s="15">
        <v>7626</v>
      </c>
      <c r="N153" s="15">
        <f>'Data &amp; Tables'!$O153/'Data &amp; Tables'!$G153</f>
        <v>19</v>
      </c>
      <c r="O153" s="16">
        <v>3534</v>
      </c>
      <c r="P153" s="17">
        <f>SUM($O$2:O153)</f>
        <v>460272</v>
      </c>
      <c r="Q153" s="18">
        <f t="shared" si="11"/>
        <v>0.31666666666666665</v>
      </c>
    </row>
    <row r="154" spans="1:17" ht="15">
      <c r="A154" s="19">
        <v>44442</v>
      </c>
      <c r="B154" s="20" t="str">
        <f t="shared" si="8"/>
        <v>2021</v>
      </c>
      <c r="C154" s="20" t="str">
        <f t="shared" si="9"/>
        <v>September</v>
      </c>
      <c r="D154" s="20" t="str">
        <f t="shared" si="10"/>
        <v>Friday</v>
      </c>
      <c r="E154" s="21" t="s">
        <v>32</v>
      </c>
      <c r="F154" s="21" t="s">
        <v>13</v>
      </c>
      <c r="G154" s="21">
        <v>162</v>
      </c>
      <c r="H154" s="21">
        <f>SUM($G$2:G154)</f>
        <v>34036</v>
      </c>
      <c r="I154" s="21">
        <v>30</v>
      </c>
      <c r="J154" s="21">
        <v>25</v>
      </c>
      <c r="K154" s="22">
        <v>4860</v>
      </c>
      <c r="L154" s="22">
        <f>SUM($K$2:K154)</f>
        <v>1676080</v>
      </c>
      <c r="M154" s="21">
        <v>4050</v>
      </c>
      <c r="N154" s="21">
        <f>'Data &amp; Tables'!$O154/'Data &amp; Tables'!$G154</f>
        <v>5</v>
      </c>
      <c r="O154" s="22">
        <v>810</v>
      </c>
      <c r="P154" s="23">
        <f>SUM($O$2:O154)</f>
        <v>461082</v>
      </c>
      <c r="Q154" s="24">
        <f t="shared" si="11"/>
        <v>0.16666666666666663</v>
      </c>
    </row>
    <row r="155" spans="1:17" ht="15">
      <c r="A155" s="13">
        <v>44443</v>
      </c>
      <c r="B155" s="14" t="str">
        <f t="shared" si="8"/>
        <v>2021</v>
      </c>
      <c r="C155" s="14" t="str">
        <f t="shared" si="9"/>
        <v>September</v>
      </c>
      <c r="D155" s="14" t="str">
        <f t="shared" si="10"/>
        <v>Saturday</v>
      </c>
      <c r="E155" s="15" t="s">
        <v>33</v>
      </c>
      <c r="F155" s="15" t="s">
        <v>14</v>
      </c>
      <c r="G155" s="15">
        <v>137</v>
      </c>
      <c r="H155" s="15">
        <f>SUM($G$2:G155)</f>
        <v>34173</v>
      </c>
      <c r="I155" s="15">
        <v>50</v>
      </c>
      <c r="J155" s="15">
        <v>40</v>
      </c>
      <c r="K155" s="16">
        <v>6850</v>
      </c>
      <c r="L155" s="16">
        <f>SUM($K$2:K155)</f>
        <v>1682930</v>
      </c>
      <c r="M155" s="15">
        <v>5480</v>
      </c>
      <c r="N155" s="15">
        <f>'Data &amp; Tables'!$O155/'Data &amp; Tables'!$G155</f>
        <v>10</v>
      </c>
      <c r="O155" s="16">
        <v>1370</v>
      </c>
      <c r="P155" s="17">
        <f>SUM($O$2:O155)</f>
        <v>462452</v>
      </c>
      <c r="Q155" s="18">
        <f t="shared" si="11"/>
        <v>0.2</v>
      </c>
    </row>
    <row r="156" spans="1:17" ht="15">
      <c r="A156" s="19">
        <v>44450</v>
      </c>
      <c r="B156" s="20" t="str">
        <f t="shared" si="8"/>
        <v>2021</v>
      </c>
      <c r="C156" s="20" t="str">
        <f t="shared" si="9"/>
        <v>September</v>
      </c>
      <c r="D156" s="20" t="str">
        <f t="shared" si="10"/>
        <v>Saturday</v>
      </c>
      <c r="E156" s="21" t="s">
        <v>33</v>
      </c>
      <c r="F156" s="21" t="s">
        <v>10</v>
      </c>
      <c r="G156" s="21">
        <v>137</v>
      </c>
      <c r="H156" s="21">
        <f>SUM($G$2:G156)</f>
        <v>34310</v>
      </c>
      <c r="I156" s="21">
        <v>20</v>
      </c>
      <c r="J156" s="21">
        <v>15</v>
      </c>
      <c r="K156" s="22">
        <v>2740</v>
      </c>
      <c r="L156" s="22">
        <f>SUM($K$2:K156)</f>
        <v>1685670</v>
      </c>
      <c r="M156" s="21">
        <v>2055</v>
      </c>
      <c r="N156" s="21">
        <f>'Data &amp; Tables'!$O156/'Data &amp; Tables'!$G156</f>
        <v>5</v>
      </c>
      <c r="O156" s="22">
        <v>685</v>
      </c>
      <c r="P156" s="23">
        <f>SUM($O$2:O156)</f>
        <v>463137</v>
      </c>
      <c r="Q156" s="24">
        <f t="shared" si="11"/>
        <v>0.25</v>
      </c>
    </row>
    <row r="157" spans="1:17" ht="15">
      <c r="A157" s="13">
        <v>44463</v>
      </c>
      <c r="B157" s="14" t="str">
        <f t="shared" si="8"/>
        <v>2021</v>
      </c>
      <c r="C157" s="14" t="str">
        <f t="shared" si="9"/>
        <v>September</v>
      </c>
      <c r="D157" s="14" t="str">
        <f t="shared" si="10"/>
        <v>Friday</v>
      </c>
      <c r="E157" s="15" t="s">
        <v>30</v>
      </c>
      <c r="F157" s="15" t="s">
        <v>10</v>
      </c>
      <c r="G157" s="15">
        <v>196</v>
      </c>
      <c r="H157" s="15">
        <f>SUM($G$2:G157)</f>
        <v>34506</v>
      </c>
      <c r="I157" s="15">
        <v>20</v>
      </c>
      <c r="J157" s="15">
        <v>15</v>
      </c>
      <c r="K157" s="16">
        <v>3920</v>
      </c>
      <c r="L157" s="16">
        <f>SUM($K$2:K157)</f>
        <v>1689590</v>
      </c>
      <c r="M157" s="15">
        <v>2940</v>
      </c>
      <c r="N157" s="15">
        <f>'Data &amp; Tables'!$O157/'Data &amp; Tables'!$G157</f>
        <v>5</v>
      </c>
      <c r="O157" s="16">
        <v>980</v>
      </c>
      <c r="P157" s="17">
        <f>SUM($O$2:O157)</f>
        <v>464117</v>
      </c>
      <c r="Q157" s="18">
        <f t="shared" si="11"/>
        <v>0.25</v>
      </c>
    </row>
    <row r="158" spans="1:17" ht="15">
      <c r="A158" s="19">
        <v>44465</v>
      </c>
      <c r="B158" s="20" t="str">
        <f t="shared" si="8"/>
        <v>2021</v>
      </c>
      <c r="C158" s="20" t="str">
        <f t="shared" si="9"/>
        <v>September</v>
      </c>
      <c r="D158" s="20" t="str">
        <f t="shared" si="10"/>
        <v>Sunday</v>
      </c>
      <c r="E158" s="21" t="s">
        <v>31</v>
      </c>
      <c r="F158" s="21" t="s">
        <v>13</v>
      </c>
      <c r="G158" s="21">
        <v>261</v>
      </c>
      <c r="H158" s="21">
        <f>SUM($G$2:G158)</f>
        <v>34767</v>
      </c>
      <c r="I158" s="21">
        <v>30</v>
      </c>
      <c r="J158" s="21">
        <v>25</v>
      </c>
      <c r="K158" s="22">
        <v>7830</v>
      </c>
      <c r="L158" s="22">
        <f>SUM($K$2:K158)</f>
        <v>1697420</v>
      </c>
      <c r="M158" s="21">
        <v>6525</v>
      </c>
      <c r="N158" s="21">
        <f>'Data &amp; Tables'!$O158/'Data &amp; Tables'!$G158</f>
        <v>5</v>
      </c>
      <c r="O158" s="22">
        <v>1305</v>
      </c>
      <c r="P158" s="23">
        <f>SUM($O$2:O158)</f>
        <v>465422</v>
      </c>
      <c r="Q158" s="24">
        <f t="shared" si="11"/>
        <v>0.16666666666666663</v>
      </c>
    </row>
    <row r="159" spans="1:17" ht="15">
      <c r="A159" s="13">
        <v>44470</v>
      </c>
      <c r="B159" s="14" t="str">
        <f t="shared" si="8"/>
        <v>2021</v>
      </c>
      <c r="C159" s="14" t="str">
        <f t="shared" si="9"/>
        <v>October</v>
      </c>
      <c r="D159" s="14" t="str">
        <f t="shared" si="10"/>
        <v>Friday</v>
      </c>
      <c r="E159" s="15" t="s">
        <v>29</v>
      </c>
      <c r="F159" s="15" t="s">
        <v>13</v>
      </c>
      <c r="G159" s="15">
        <v>233</v>
      </c>
      <c r="H159" s="15">
        <f>SUM($G$2:G159)</f>
        <v>35000</v>
      </c>
      <c r="I159" s="15">
        <v>30</v>
      </c>
      <c r="J159" s="15">
        <v>25</v>
      </c>
      <c r="K159" s="16">
        <v>6990</v>
      </c>
      <c r="L159" s="16">
        <f>SUM($K$2:K159)</f>
        <v>1704410</v>
      </c>
      <c r="M159" s="15">
        <v>5825</v>
      </c>
      <c r="N159" s="15">
        <f>'Data &amp; Tables'!$O159/'Data &amp; Tables'!$G159</f>
        <v>5</v>
      </c>
      <c r="O159" s="16">
        <v>1165</v>
      </c>
      <c r="P159" s="17">
        <f>SUM($O$2:O159)</f>
        <v>466587</v>
      </c>
      <c r="Q159" s="18">
        <f t="shared" si="11"/>
        <v>0.16666666666666663</v>
      </c>
    </row>
    <row r="160" spans="1:17" ht="15">
      <c r="A160" s="19">
        <v>44472</v>
      </c>
      <c r="B160" s="20" t="str">
        <f t="shared" si="8"/>
        <v>2021</v>
      </c>
      <c r="C160" s="20" t="str">
        <f t="shared" si="9"/>
        <v>October</v>
      </c>
      <c r="D160" s="20" t="str">
        <f t="shared" si="10"/>
        <v>Sunday</v>
      </c>
      <c r="E160" s="21" t="s">
        <v>31</v>
      </c>
      <c r="F160" s="21" t="s">
        <v>12</v>
      </c>
      <c r="G160" s="21">
        <v>233</v>
      </c>
      <c r="H160" s="21">
        <f>SUM($G$2:G160)</f>
        <v>35233</v>
      </c>
      <c r="I160" s="21">
        <v>50</v>
      </c>
      <c r="J160" s="21">
        <v>40</v>
      </c>
      <c r="K160" s="22">
        <v>11650</v>
      </c>
      <c r="L160" s="22">
        <f>SUM($K$2:K160)</f>
        <v>1716060</v>
      </c>
      <c r="M160" s="21">
        <v>9320</v>
      </c>
      <c r="N160" s="21">
        <f>'Data &amp; Tables'!$O160/'Data &amp; Tables'!$G160</f>
        <v>10</v>
      </c>
      <c r="O160" s="22">
        <v>2330</v>
      </c>
      <c r="P160" s="23">
        <f>SUM($O$2:O160)</f>
        <v>468917</v>
      </c>
      <c r="Q160" s="24">
        <f t="shared" si="11"/>
        <v>0.2</v>
      </c>
    </row>
    <row r="161" spans="1:17" ht="15">
      <c r="A161" s="13">
        <v>44474</v>
      </c>
      <c r="B161" s="14" t="str">
        <f t="shared" si="8"/>
        <v>2021</v>
      </c>
      <c r="C161" s="14" t="str">
        <f t="shared" si="9"/>
        <v>October</v>
      </c>
      <c r="D161" s="14" t="str">
        <f t="shared" si="10"/>
        <v>Tuesday</v>
      </c>
      <c r="E161" s="15" t="s">
        <v>31</v>
      </c>
      <c r="F161" s="15" t="s">
        <v>11</v>
      </c>
      <c r="G161" s="15">
        <v>233</v>
      </c>
      <c r="H161" s="15">
        <f>SUM($G$2:G161)</f>
        <v>35466</v>
      </c>
      <c r="I161" s="15">
        <v>80</v>
      </c>
      <c r="J161" s="15">
        <v>50</v>
      </c>
      <c r="K161" s="16">
        <v>18640</v>
      </c>
      <c r="L161" s="16">
        <f>SUM($K$2:K161)</f>
        <v>1734700</v>
      </c>
      <c r="M161" s="15">
        <v>11650</v>
      </c>
      <c r="N161" s="15">
        <f>'Data &amp; Tables'!$O161/'Data &amp; Tables'!$G161</f>
        <v>30</v>
      </c>
      <c r="O161" s="16">
        <v>6990</v>
      </c>
      <c r="P161" s="17">
        <f>SUM($O$2:O161)</f>
        <v>475907</v>
      </c>
      <c r="Q161" s="18">
        <f t="shared" si="11"/>
        <v>0.375</v>
      </c>
    </row>
    <row r="162" spans="1:17" ht="15">
      <c r="A162" s="19">
        <v>44479</v>
      </c>
      <c r="B162" s="20" t="str">
        <f t="shared" si="8"/>
        <v>2021</v>
      </c>
      <c r="C162" s="20" t="str">
        <f t="shared" si="9"/>
        <v>October</v>
      </c>
      <c r="D162" s="20" t="str">
        <f t="shared" si="10"/>
        <v>Sunday</v>
      </c>
      <c r="E162" s="21" t="s">
        <v>32</v>
      </c>
      <c r="F162" s="21" t="s">
        <v>9</v>
      </c>
      <c r="G162" s="21">
        <v>233</v>
      </c>
      <c r="H162" s="21">
        <f>SUM($G$2:G162)</f>
        <v>35699</v>
      </c>
      <c r="I162" s="21">
        <v>60</v>
      </c>
      <c r="J162" s="21">
        <v>41</v>
      </c>
      <c r="K162" s="22">
        <v>13980</v>
      </c>
      <c r="L162" s="22">
        <f>SUM($K$2:K162)</f>
        <v>1748680</v>
      </c>
      <c r="M162" s="21">
        <v>9553</v>
      </c>
      <c r="N162" s="21">
        <f>'Data &amp; Tables'!$O162/'Data &amp; Tables'!$G162</f>
        <v>19</v>
      </c>
      <c r="O162" s="22">
        <v>4427</v>
      </c>
      <c r="P162" s="23">
        <f>SUM($O$2:O162)</f>
        <v>480334</v>
      </c>
      <c r="Q162" s="24">
        <f t="shared" si="11"/>
        <v>0.31666666666666665</v>
      </c>
    </row>
    <row r="163" spans="1:17" ht="15">
      <c r="A163" s="13">
        <v>44488</v>
      </c>
      <c r="B163" s="14" t="str">
        <f t="shared" si="8"/>
        <v>2021</v>
      </c>
      <c r="C163" s="14" t="str">
        <f t="shared" si="9"/>
        <v>October</v>
      </c>
      <c r="D163" s="14" t="str">
        <f t="shared" si="10"/>
        <v>Tuesday</v>
      </c>
      <c r="E163" s="15" t="s">
        <v>30</v>
      </c>
      <c r="F163" s="15" t="s">
        <v>14</v>
      </c>
      <c r="G163" s="15">
        <v>233</v>
      </c>
      <c r="H163" s="15">
        <f>SUM($G$2:G163)</f>
        <v>35932</v>
      </c>
      <c r="I163" s="15">
        <v>50</v>
      </c>
      <c r="J163" s="15">
        <v>40</v>
      </c>
      <c r="K163" s="16">
        <v>11650</v>
      </c>
      <c r="L163" s="16">
        <f>SUM($K$2:K163)</f>
        <v>1760330</v>
      </c>
      <c r="M163" s="15">
        <v>9320</v>
      </c>
      <c r="N163" s="15">
        <f>'Data &amp; Tables'!$O163/'Data &amp; Tables'!$G163</f>
        <v>10</v>
      </c>
      <c r="O163" s="16">
        <v>2330</v>
      </c>
      <c r="P163" s="17">
        <f>SUM($O$2:O163)</f>
        <v>482664</v>
      </c>
      <c r="Q163" s="18">
        <f t="shared" si="11"/>
        <v>0.2</v>
      </c>
    </row>
    <row r="164" spans="1:17" ht="15">
      <c r="A164" s="19">
        <v>44493</v>
      </c>
      <c r="B164" s="20" t="str">
        <f t="shared" si="8"/>
        <v>2021</v>
      </c>
      <c r="C164" s="20" t="str">
        <f t="shared" si="9"/>
        <v>October</v>
      </c>
      <c r="D164" s="20" t="str">
        <f t="shared" si="10"/>
        <v>Sunday</v>
      </c>
      <c r="E164" s="21" t="s">
        <v>31</v>
      </c>
      <c r="F164" s="21" t="s">
        <v>11</v>
      </c>
      <c r="G164" s="21">
        <v>233</v>
      </c>
      <c r="H164" s="21">
        <f>SUM($G$2:G164)</f>
        <v>36165</v>
      </c>
      <c r="I164" s="21">
        <v>80</v>
      </c>
      <c r="J164" s="21">
        <v>50</v>
      </c>
      <c r="K164" s="22">
        <v>18640</v>
      </c>
      <c r="L164" s="22">
        <f>SUM($K$2:K164)</f>
        <v>1778970</v>
      </c>
      <c r="M164" s="21">
        <v>11650</v>
      </c>
      <c r="N164" s="21">
        <f>'Data &amp; Tables'!$O164/'Data &amp; Tables'!$G164</f>
        <v>30</v>
      </c>
      <c r="O164" s="22">
        <v>6990</v>
      </c>
      <c r="P164" s="23">
        <f>SUM($O$2:O164)</f>
        <v>489654</v>
      </c>
      <c r="Q164" s="24">
        <f t="shared" si="11"/>
        <v>0.375</v>
      </c>
    </row>
    <row r="165" spans="1:17" ht="15">
      <c r="A165" s="13">
        <v>44493</v>
      </c>
      <c r="B165" s="14" t="str">
        <f t="shared" si="8"/>
        <v>2021</v>
      </c>
      <c r="C165" s="14" t="str">
        <f t="shared" si="9"/>
        <v>October</v>
      </c>
      <c r="D165" s="14" t="str">
        <f t="shared" si="10"/>
        <v>Sunday</v>
      </c>
      <c r="E165" s="15" t="s">
        <v>33</v>
      </c>
      <c r="F165" s="15" t="s">
        <v>9</v>
      </c>
      <c r="G165" s="15">
        <v>233</v>
      </c>
      <c r="H165" s="15">
        <f>SUM($G$2:G165)</f>
        <v>36398</v>
      </c>
      <c r="I165" s="15">
        <v>60</v>
      </c>
      <c r="J165" s="15">
        <v>41</v>
      </c>
      <c r="K165" s="16">
        <v>13980</v>
      </c>
      <c r="L165" s="16">
        <f>SUM($K$2:K165)</f>
        <v>1792950</v>
      </c>
      <c r="M165" s="15">
        <v>9553</v>
      </c>
      <c r="N165" s="15">
        <f>'Data &amp; Tables'!$O165/'Data &amp; Tables'!$G165</f>
        <v>19</v>
      </c>
      <c r="O165" s="16">
        <v>4427</v>
      </c>
      <c r="P165" s="17">
        <f>SUM($O$2:O165)</f>
        <v>494081</v>
      </c>
      <c r="Q165" s="18">
        <f t="shared" si="11"/>
        <v>0.31666666666666665</v>
      </c>
    </row>
    <row r="166" spans="1:17" ht="15">
      <c r="A166" s="19">
        <v>44501</v>
      </c>
      <c r="B166" s="20" t="str">
        <f t="shared" si="8"/>
        <v>2021</v>
      </c>
      <c r="C166" s="20" t="str">
        <f t="shared" si="9"/>
        <v>November</v>
      </c>
      <c r="D166" s="20" t="str">
        <f t="shared" si="10"/>
        <v>Monday</v>
      </c>
      <c r="E166" s="21" t="s">
        <v>29</v>
      </c>
      <c r="F166" s="21" t="s">
        <v>9</v>
      </c>
      <c r="G166" s="21">
        <v>233</v>
      </c>
      <c r="H166" s="21">
        <f>SUM($G$2:G166)</f>
        <v>36631</v>
      </c>
      <c r="I166" s="21">
        <v>60</v>
      </c>
      <c r="J166" s="21">
        <v>41</v>
      </c>
      <c r="K166" s="22">
        <v>13980</v>
      </c>
      <c r="L166" s="22">
        <f>SUM($K$2:K166)</f>
        <v>1806930</v>
      </c>
      <c r="M166" s="21">
        <v>9553</v>
      </c>
      <c r="N166" s="21">
        <f>'Data &amp; Tables'!$O166/'Data &amp; Tables'!$G166</f>
        <v>19</v>
      </c>
      <c r="O166" s="22">
        <v>4427</v>
      </c>
      <c r="P166" s="23">
        <f>SUM($O$2:O166)</f>
        <v>498508</v>
      </c>
      <c r="Q166" s="24">
        <f t="shared" si="11"/>
        <v>0.31666666666666665</v>
      </c>
    </row>
    <row r="167" spans="1:17" ht="15">
      <c r="A167" s="13">
        <v>44502</v>
      </c>
      <c r="B167" s="14" t="str">
        <f t="shared" si="8"/>
        <v>2021</v>
      </c>
      <c r="C167" s="14" t="str">
        <f t="shared" si="9"/>
        <v>November</v>
      </c>
      <c r="D167" s="14" t="str">
        <f t="shared" si="10"/>
        <v>Tuesday</v>
      </c>
      <c r="E167" s="15" t="s">
        <v>30</v>
      </c>
      <c r="F167" s="15" t="s">
        <v>12</v>
      </c>
      <c r="G167" s="15">
        <v>233</v>
      </c>
      <c r="H167" s="15">
        <f>SUM($G$2:G167)</f>
        <v>36864</v>
      </c>
      <c r="I167" s="15">
        <v>50</v>
      </c>
      <c r="J167" s="15">
        <v>40</v>
      </c>
      <c r="K167" s="16">
        <v>11650</v>
      </c>
      <c r="L167" s="16">
        <f>SUM($K$2:K167)</f>
        <v>1818580</v>
      </c>
      <c r="M167" s="15">
        <v>9320</v>
      </c>
      <c r="N167" s="15">
        <f>'Data &amp; Tables'!$O167/'Data &amp; Tables'!$G167</f>
        <v>10</v>
      </c>
      <c r="O167" s="16">
        <v>2330</v>
      </c>
      <c r="P167" s="17">
        <f>SUM($O$2:O167)</f>
        <v>500838</v>
      </c>
      <c r="Q167" s="18">
        <f t="shared" si="11"/>
        <v>0.2</v>
      </c>
    </row>
    <row r="168" spans="1:17" ht="15">
      <c r="A168" s="19">
        <v>44507</v>
      </c>
      <c r="B168" s="20" t="str">
        <f t="shared" si="8"/>
        <v>2021</v>
      </c>
      <c r="C168" s="20" t="str">
        <f t="shared" si="9"/>
        <v>November</v>
      </c>
      <c r="D168" s="20" t="str">
        <f t="shared" si="10"/>
        <v>Sunday</v>
      </c>
      <c r="E168" s="21" t="s">
        <v>29</v>
      </c>
      <c r="F168" s="21" t="s">
        <v>14</v>
      </c>
      <c r="G168" s="21">
        <v>233</v>
      </c>
      <c r="H168" s="21">
        <f>SUM($G$2:G168)</f>
        <v>37097</v>
      </c>
      <c r="I168" s="21">
        <v>50</v>
      </c>
      <c r="J168" s="21">
        <v>40</v>
      </c>
      <c r="K168" s="22">
        <v>11650</v>
      </c>
      <c r="L168" s="22">
        <f>SUM($K$2:K168)</f>
        <v>1830230</v>
      </c>
      <c r="M168" s="21">
        <v>9320</v>
      </c>
      <c r="N168" s="21">
        <f>'Data &amp; Tables'!$O168/'Data &amp; Tables'!$G168</f>
        <v>10</v>
      </c>
      <c r="O168" s="22">
        <v>2330</v>
      </c>
      <c r="P168" s="23">
        <f>SUM($O$2:O168)</f>
        <v>503168</v>
      </c>
      <c r="Q168" s="24">
        <f t="shared" si="11"/>
        <v>0.2</v>
      </c>
    </row>
    <row r="169" spans="1:17" ht="15">
      <c r="A169" s="13">
        <v>44509</v>
      </c>
      <c r="B169" s="14" t="str">
        <f t="shared" si="8"/>
        <v>2021</v>
      </c>
      <c r="C169" s="14" t="str">
        <f t="shared" si="9"/>
        <v>November</v>
      </c>
      <c r="D169" s="14" t="str">
        <f t="shared" si="10"/>
        <v>Tuesday</v>
      </c>
      <c r="E169" s="15" t="s">
        <v>33</v>
      </c>
      <c r="F169" s="15" t="s">
        <v>10</v>
      </c>
      <c r="G169" s="15">
        <v>233</v>
      </c>
      <c r="H169" s="15">
        <f>SUM($G$2:G169)</f>
        <v>37330</v>
      </c>
      <c r="I169" s="15">
        <v>20</v>
      </c>
      <c r="J169" s="15">
        <v>15</v>
      </c>
      <c r="K169" s="16">
        <v>4660</v>
      </c>
      <c r="L169" s="16">
        <f>SUM($K$2:K169)</f>
        <v>1834890</v>
      </c>
      <c r="M169" s="15">
        <v>3495</v>
      </c>
      <c r="N169" s="15">
        <f>'Data &amp; Tables'!$O169/'Data &amp; Tables'!$G169</f>
        <v>5</v>
      </c>
      <c r="O169" s="16">
        <v>1165</v>
      </c>
      <c r="P169" s="17">
        <f>SUM($O$2:O169)</f>
        <v>504333</v>
      </c>
      <c r="Q169" s="18">
        <f t="shared" si="11"/>
        <v>0.25</v>
      </c>
    </row>
    <row r="170" spans="1:17" ht="15">
      <c r="A170" s="19">
        <v>44511</v>
      </c>
      <c r="B170" s="20" t="str">
        <f t="shared" si="8"/>
        <v>2021</v>
      </c>
      <c r="C170" s="20" t="str">
        <f t="shared" si="9"/>
        <v>November</v>
      </c>
      <c r="D170" s="20" t="str">
        <f t="shared" si="10"/>
        <v>Thursday</v>
      </c>
      <c r="E170" s="21" t="s">
        <v>29</v>
      </c>
      <c r="F170" s="21" t="s">
        <v>12</v>
      </c>
      <c r="G170" s="21">
        <v>233</v>
      </c>
      <c r="H170" s="21">
        <f>SUM($G$2:G170)</f>
        <v>37563</v>
      </c>
      <c r="I170" s="21">
        <v>50</v>
      </c>
      <c r="J170" s="21">
        <v>40</v>
      </c>
      <c r="K170" s="22">
        <v>11650</v>
      </c>
      <c r="L170" s="22">
        <f>SUM($K$2:K170)</f>
        <v>1846540</v>
      </c>
      <c r="M170" s="21">
        <v>9320</v>
      </c>
      <c r="N170" s="21">
        <f>'Data &amp; Tables'!$O170/'Data &amp; Tables'!$G170</f>
        <v>10</v>
      </c>
      <c r="O170" s="22">
        <v>2330</v>
      </c>
      <c r="P170" s="23">
        <f>SUM($O$2:O170)</f>
        <v>506663</v>
      </c>
      <c r="Q170" s="24">
        <f t="shared" si="11"/>
        <v>0.2</v>
      </c>
    </row>
    <row r="171" spans="1:17" ht="15">
      <c r="A171" s="13">
        <v>44516</v>
      </c>
      <c r="B171" s="14" t="str">
        <f t="shared" si="8"/>
        <v>2021</v>
      </c>
      <c r="C171" s="14" t="str">
        <f t="shared" si="9"/>
        <v>November</v>
      </c>
      <c r="D171" s="14" t="str">
        <f t="shared" si="10"/>
        <v>Tuesday</v>
      </c>
      <c r="E171" s="15" t="s">
        <v>31</v>
      </c>
      <c r="F171" s="15" t="s">
        <v>11</v>
      </c>
      <c r="G171" s="15">
        <v>233</v>
      </c>
      <c r="H171" s="15">
        <f>SUM($G$2:G171)</f>
        <v>37796</v>
      </c>
      <c r="I171" s="15">
        <v>80</v>
      </c>
      <c r="J171" s="15">
        <v>50</v>
      </c>
      <c r="K171" s="16">
        <v>18640</v>
      </c>
      <c r="L171" s="16">
        <f>SUM($K$2:K171)</f>
        <v>1865180</v>
      </c>
      <c r="M171" s="15">
        <v>11650</v>
      </c>
      <c r="N171" s="15">
        <f>'Data &amp; Tables'!$O171/'Data &amp; Tables'!$G171</f>
        <v>30</v>
      </c>
      <c r="O171" s="16">
        <v>6990</v>
      </c>
      <c r="P171" s="17">
        <f>SUM($O$2:O171)</f>
        <v>513653</v>
      </c>
      <c r="Q171" s="18">
        <f t="shared" si="11"/>
        <v>0.375</v>
      </c>
    </row>
    <row r="172" spans="1:17" ht="15">
      <c r="A172" s="19">
        <v>44516</v>
      </c>
      <c r="B172" s="20" t="str">
        <f t="shared" si="8"/>
        <v>2021</v>
      </c>
      <c r="C172" s="20" t="str">
        <f t="shared" si="9"/>
        <v>November</v>
      </c>
      <c r="D172" s="20" t="str">
        <f t="shared" si="10"/>
        <v>Tuesday</v>
      </c>
      <c r="E172" s="21" t="s">
        <v>30</v>
      </c>
      <c r="F172" s="21" t="s">
        <v>13</v>
      </c>
      <c r="G172" s="21">
        <v>233</v>
      </c>
      <c r="H172" s="21">
        <f>SUM($G$2:G172)</f>
        <v>38029</v>
      </c>
      <c r="I172" s="21">
        <v>30</v>
      </c>
      <c r="J172" s="21">
        <v>25</v>
      </c>
      <c r="K172" s="22">
        <v>6990</v>
      </c>
      <c r="L172" s="22">
        <f>SUM($K$2:K172)</f>
        <v>1872170</v>
      </c>
      <c r="M172" s="21">
        <v>5825</v>
      </c>
      <c r="N172" s="21">
        <f>'Data &amp; Tables'!$O172/'Data &amp; Tables'!$G172</f>
        <v>5</v>
      </c>
      <c r="O172" s="22">
        <v>1165</v>
      </c>
      <c r="P172" s="23">
        <f>SUM($O$2:O172)</f>
        <v>514818</v>
      </c>
      <c r="Q172" s="24">
        <f t="shared" si="11"/>
        <v>0.16666666666666663</v>
      </c>
    </row>
    <row r="173" spans="1:17" ht="15">
      <c r="A173" s="13">
        <v>44519</v>
      </c>
      <c r="B173" s="14" t="str">
        <f t="shared" si="8"/>
        <v>2021</v>
      </c>
      <c r="C173" s="14" t="str">
        <f t="shared" si="9"/>
        <v>November</v>
      </c>
      <c r="D173" s="14" t="str">
        <f t="shared" si="10"/>
        <v>Friday</v>
      </c>
      <c r="E173" s="15" t="s">
        <v>29</v>
      </c>
      <c r="F173" s="15" t="s">
        <v>13</v>
      </c>
      <c r="G173" s="15">
        <v>233</v>
      </c>
      <c r="H173" s="15">
        <f>SUM($G$2:G173)</f>
        <v>38262</v>
      </c>
      <c r="I173" s="15">
        <v>30</v>
      </c>
      <c r="J173" s="15">
        <v>25</v>
      </c>
      <c r="K173" s="16">
        <v>6990</v>
      </c>
      <c r="L173" s="16">
        <f>SUM($K$2:K173)</f>
        <v>1879160</v>
      </c>
      <c r="M173" s="15">
        <v>5825</v>
      </c>
      <c r="N173" s="15">
        <f>'Data &amp; Tables'!$O173/'Data &amp; Tables'!$G173</f>
        <v>5</v>
      </c>
      <c r="O173" s="16">
        <v>1165</v>
      </c>
      <c r="P173" s="17">
        <f>SUM($O$2:O173)</f>
        <v>515983</v>
      </c>
      <c r="Q173" s="18">
        <f t="shared" si="11"/>
        <v>0.16666666666666663</v>
      </c>
    </row>
    <row r="174" spans="1:17" ht="15">
      <c r="A174" s="19">
        <v>44523</v>
      </c>
      <c r="B174" s="20" t="str">
        <f t="shared" si="8"/>
        <v>2021</v>
      </c>
      <c r="C174" s="20" t="str">
        <f t="shared" si="9"/>
        <v>November</v>
      </c>
      <c r="D174" s="20" t="str">
        <f t="shared" si="10"/>
        <v>Tuesday</v>
      </c>
      <c r="E174" s="21" t="s">
        <v>30</v>
      </c>
      <c r="F174" s="21" t="s">
        <v>12</v>
      </c>
      <c r="G174" s="21">
        <v>233</v>
      </c>
      <c r="H174" s="21">
        <f>SUM($G$2:G174)</f>
        <v>38495</v>
      </c>
      <c r="I174" s="21">
        <v>50</v>
      </c>
      <c r="J174" s="21">
        <v>40</v>
      </c>
      <c r="K174" s="22">
        <v>11650</v>
      </c>
      <c r="L174" s="22">
        <f>SUM($K$2:K174)</f>
        <v>1890810</v>
      </c>
      <c r="M174" s="21">
        <v>9320</v>
      </c>
      <c r="N174" s="21">
        <f>'Data &amp; Tables'!$O174/'Data &amp; Tables'!$G174</f>
        <v>10</v>
      </c>
      <c r="O174" s="22">
        <v>2330</v>
      </c>
      <c r="P174" s="23">
        <f>SUM($O$2:O174)</f>
        <v>518313</v>
      </c>
      <c r="Q174" s="24">
        <f t="shared" si="11"/>
        <v>0.2</v>
      </c>
    </row>
    <row r="175" spans="1:17" ht="15">
      <c r="A175" s="13">
        <v>44527</v>
      </c>
      <c r="B175" s="14" t="str">
        <f t="shared" si="8"/>
        <v>2021</v>
      </c>
      <c r="C175" s="14" t="str">
        <f t="shared" si="9"/>
        <v>November</v>
      </c>
      <c r="D175" s="14" t="str">
        <f t="shared" si="10"/>
        <v>Saturday</v>
      </c>
      <c r="E175" s="15" t="s">
        <v>29</v>
      </c>
      <c r="F175" s="15" t="s">
        <v>13</v>
      </c>
      <c r="G175" s="15">
        <v>233</v>
      </c>
      <c r="H175" s="15">
        <f>SUM($G$2:G175)</f>
        <v>38728</v>
      </c>
      <c r="I175" s="15">
        <v>30</v>
      </c>
      <c r="J175" s="15">
        <v>25</v>
      </c>
      <c r="K175" s="16">
        <v>6990</v>
      </c>
      <c r="L175" s="16">
        <f>SUM($K$2:K175)</f>
        <v>1897800</v>
      </c>
      <c r="M175" s="15">
        <v>5825</v>
      </c>
      <c r="N175" s="15">
        <f>'Data &amp; Tables'!$O175/'Data &amp; Tables'!$G175</f>
        <v>5</v>
      </c>
      <c r="O175" s="16">
        <v>1165</v>
      </c>
      <c r="P175" s="17">
        <f>SUM($O$2:O175)</f>
        <v>519478</v>
      </c>
      <c r="Q175" s="18">
        <f t="shared" si="11"/>
        <v>0.16666666666666663</v>
      </c>
    </row>
    <row r="176" spans="1:17" ht="15">
      <c r="A176" s="19">
        <v>43831</v>
      </c>
      <c r="B176" s="20" t="str">
        <f t="shared" si="8"/>
        <v>2020</v>
      </c>
      <c r="C176" s="20" t="str">
        <f t="shared" si="9"/>
        <v>January</v>
      </c>
      <c r="D176" s="20" t="str">
        <f t="shared" si="10"/>
        <v>Wednesday</v>
      </c>
      <c r="E176" s="21" t="s">
        <v>30</v>
      </c>
      <c r="F176" s="21" t="s">
        <v>9</v>
      </c>
      <c r="G176" s="21">
        <v>233</v>
      </c>
      <c r="H176" s="21">
        <f>SUM($G$2:G176)</f>
        <v>38961</v>
      </c>
      <c r="I176" s="21">
        <v>60</v>
      </c>
      <c r="J176" s="21">
        <v>41</v>
      </c>
      <c r="K176" s="22">
        <v>13980</v>
      </c>
      <c r="L176" s="22">
        <f>SUM($K$2:K176)</f>
        <v>1911780</v>
      </c>
      <c r="M176" s="21">
        <v>9553</v>
      </c>
      <c r="N176" s="21">
        <f>'Data &amp; Tables'!$O176/'Data &amp; Tables'!$G176</f>
        <v>19</v>
      </c>
      <c r="O176" s="22">
        <v>4427</v>
      </c>
      <c r="P176" s="23">
        <f>SUM($O$2:O176)</f>
        <v>523905</v>
      </c>
      <c r="Q176" s="24">
        <f t="shared" si="11"/>
        <v>0.31666666666666665</v>
      </c>
    </row>
    <row r="177" spans="1:17" ht="15">
      <c r="A177" s="13">
        <v>43833</v>
      </c>
      <c r="B177" s="14" t="str">
        <f t="shared" si="8"/>
        <v>2020</v>
      </c>
      <c r="C177" s="14" t="str">
        <f t="shared" si="9"/>
        <v>January</v>
      </c>
      <c r="D177" s="14" t="str">
        <f t="shared" si="10"/>
        <v>Friday</v>
      </c>
      <c r="E177" s="15" t="s">
        <v>30</v>
      </c>
      <c r="F177" s="15" t="s">
        <v>9</v>
      </c>
      <c r="G177" s="15">
        <v>233</v>
      </c>
      <c r="H177" s="15">
        <f>SUM($G$2:G177)</f>
        <v>39194</v>
      </c>
      <c r="I177" s="15">
        <v>60</v>
      </c>
      <c r="J177" s="15">
        <v>41</v>
      </c>
      <c r="K177" s="16">
        <v>13980</v>
      </c>
      <c r="L177" s="16">
        <f>SUM($K$2:K177)</f>
        <v>1925760</v>
      </c>
      <c r="M177" s="15">
        <v>9553</v>
      </c>
      <c r="N177" s="15">
        <f>'Data &amp; Tables'!$O177/'Data &amp; Tables'!$G177</f>
        <v>19</v>
      </c>
      <c r="O177" s="16">
        <v>4427</v>
      </c>
      <c r="P177" s="17">
        <f>SUM($O$2:O177)</f>
        <v>528332</v>
      </c>
      <c r="Q177" s="18">
        <f t="shared" si="11"/>
        <v>0.31666666666666665</v>
      </c>
    </row>
    <row r="178" spans="1:17" ht="15">
      <c r="A178" s="19">
        <v>43834</v>
      </c>
      <c r="B178" s="20" t="str">
        <f t="shared" si="8"/>
        <v>2020</v>
      </c>
      <c r="C178" s="20" t="str">
        <f t="shared" si="9"/>
        <v>January</v>
      </c>
      <c r="D178" s="20" t="str">
        <f t="shared" si="10"/>
        <v>Saturday</v>
      </c>
      <c r="E178" s="21" t="s">
        <v>29</v>
      </c>
      <c r="F178" s="21" t="s">
        <v>9</v>
      </c>
      <c r="G178" s="21">
        <v>233</v>
      </c>
      <c r="H178" s="21">
        <f>SUM($G$2:G178)</f>
        <v>39427</v>
      </c>
      <c r="I178" s="21">
        <v>60</v>
      </c>
      <c r="J178" s="21">
        <v>41</v>
      </c>
      <c r="K178" s="22">
        <v>13980</v>
      </c>
      <c r="L178" s="22">
        <f>SUM($K$2:K178)</f>
        <v>1939740</v>
      </c>
      <c r="M178" s="21">
        <v>9553</v>
      </c>
      <c r="N178" s="21">
        <f>'Data &amp; Tables'!$O178/'Data &amp; Tables'!$G178</f>
        <v>19</v>
      </c>
      <c r="O178" s="22">
        <v>4427</v>
      </c>
      <c r="P178" s="23">
        <f>SUM($O$2:O178)</f>
        <v>532759</v>
      </c>
      <c r="Q178" s="24">
        <f t="shared" si="11"/>
        <v>0.31666666666666665</v>
      </c>
    </row>
    <row r="179" spans="1:17" ht="15">
      <c r="A179" s="13">
        <v>43839</v>
      </c>
      <c r="B179" s="14" t="str">
        <f t="shared" si="8"/>
        <v>2020</v>
      </c>
      <c r="C179" s="14" t="str">
        <f t="shared" si="9"/>
        <v>January</v>
      </c>
      <c r="D179" s="14" t="str">
        <f t="shared" si="10"/>
        <v>Thursday</v>
      </c>
      <c r="E179" s="15" t="s">
        <v>29</v>
      </c>
      <c r="F179" s="15" t="s">
        <v>10</v>
      </c>
      <c r="G179" s="15">
        <v>233</v>
      </c>
      <c r="H179" s="15">
        <f>SUM($G$2:G179)</f>
        <v>39660</v>
      </c>
      <c r="I179" s="15">
        <v>20</v>
      </c>
      <c r="J179" s="15">
        <v>15</v>
      </c>
      <c r="K179" s="16">
        <v>4660</v>
      </c>
      <c r="L179" s="16">
        <f>SUM($K$2:K179)</f>
        <v>1944400</v>
      </c>
      <c r="M179" s="15">
        <v>3495</v>
      </c>
      <c r="N179" s="15">
        <f>'Data &amp; Tables'!$O179/'Data &amp; Tables'!$G179</f>
        <v>5</v>
      </c>
      <c r="O179" s="16">
        <v>1165</v>
      </c>
      <c r="P179" s="17">
        <f>SUM($O$2:O179)</f>
        <v>533924</v>
      </c>
      <c r="Q179" s="18">
        <f t="shared" si="11"/>
        <v>0.25</v>
      </c>
    </row>
    <row r="180" spans="1:17" ht="15">
      <c r="A180" s="19">
        <v>43847</v>
      </c>
      <c r="B180" s="20" t="str">
        <f t="shared" si="8"/>
        <v>2020</v>
      </c>
      <c r="C180" s="20" t="str">
        <f t="shared" si="9"/>
        <v>January</v>
      </c>
      <c r="D180" s="20" t="str">
        <f t="shared" si="10"/>
        <v>Friday</v>
      </c>
      <c r="E180" s="21" t="s">
        <v>32</v>
      </c>
      <c r="F180" s="21" t="s">
        <v>11</v>
      </c>
      <c r="G180" s="21">
        <v>233</v>
      </c>
      <c r="H180" s="21">
        <f>SUM($G$2:G180)</f>
        <v>39893</v>
      </c>
      <c r="I180" s="21">
        <v>80</v>
      </c>
      <c r="J180" s="21">
        <v>50</v>
      </c>
      <c r="K180" s="22">
        <v>18640</v>
      </c>
      <c r="L180" s="22">
        <f>SUM($K$2:K180)</f>
        <v>1963040</v>
      </c>
      <c r="M180" s="21">
        <v>11650</v>
      </c>
      <c r="N180" s="21">
        <f>'Data &amp; Tables'!$O180/'Data &amp; Tables'!$G180</f>
        <v>30</v>
      </c>
      <c r="O180" s="22">
        <v>6990</v>
      </c>
      <c r="P180" s="23">
        <f>SUM($O$2:O180)</f>
        <v>540914</v>
      </c>
      <c r="Q180" s="24">
        <f t="shared" si="11"/>
        <v>0.375</v>
      </c>
    </row>
    <row r="181" spans="1:17" ht="15">
      <c r="A181" s="13">
        <v>43847</v>
      </c>
      <c r="B181" s="14" t="str">
        <f t="shared" si="8"/>
        <v>2020</v>
      </c>
      <c r="C181" s="14" t="str">
        <f t="shared" si="9"/>
        <v>January</v>
      </c>
      <c r="D181" s="14" t="str">
        <f t="shared" si="10"/>
        <v>Friday</v>
      </c>
      <c r="E181" s="15" t="s">
        <v>29</v>
      </c>
      <c r="F181" s="15" t="s">
        <v>11</v>
      </c>
      <c r="G181" s="15">
        <v>233</v>
      </c>
      <c r="H181" s="15">
        <f>SUM($G$2:G181)</f>
        <v>40126</v>
      </c>
      <c r="I181" s="15">
        <v>80</v>
      </c>
      <c r="J181" s="15">
        <v>50</v>
      </c>
      <c r="K181" s="16">
        <v>18640</v>
      </c>
      <c r="L181" s="16">
        <f>SUM($K$2:K181)</f>
        <v>1981680</v>
      </c>
      <c r="M181" s="15">
        <v>11650</v>
      </c>
      <c r="N181" s="15">
        <f>'Data &amp; Tables'!$O181/'Data &amp; Tables'!$G181</f>
        <v>30</v>
      </c>
      <c r="O181" s="16">
        <v>6990</v>
      </c>
      <c r="P181" s="17">
        <f>SUM($O$2:O181)</f>
        <v>547904</v>
      </c>
      <c r="Q181" s="18">
        <f t="shared" si="11"/>
        <v>0.375</v>
      </c>
    </row>
    <row r="182" spans="1:17" ht="15">
      <c r="A182" s="19">
        <v>43862</v>
      </c>
      <c r="B182" s="20" t="str">
        <f t="shared" si="8"/>
        <v>2020</v>
      </c>
      <c r="C182" s="20" t="str">
        <f t="shared" si="9"/>
        <v>February</v>
      </c>
      <c r="D182" s="20" t="str">
        <f t="shared" si="10"/>
        <v>Saturday</v>
      </c>
      <c r="E182" s="21" t="s">
        <v>33</v>
      </c>
      <c r="F182" s="21" t="s">
        <v>12</v>
      </c>
      <c r="G182" s="21">
        <v>213</v>
      </c>
      <c r="H182" s="21">
        <f>SUM($G$2:G182)</f>
        <v>40339</v>
      </c>
      <c r="I182" s="21">
        <v>50</v>
      </c>
      <c r="J182" s="21">
        <v>40</v>
      </c>
      <c r="K182" s="22">
        <v>10650</v>
      </c>
      <c r="L182" s="22">
        <f>SUM($K$2:K182)</f>
        <v>1992330</v>
      </c>
      <c r="M182" s="21">
        <v>8520</v>
      </c>
      <c r="N182" s="21">
        <f>'Data &amp; Tables'!$O182/'Data &amp; Tables'!$G182</f>
        <v>10</v>
      </c>
      <c r="O182" s="22">
        <v>2130</v>
      </c>
      <c r="P182" s="23">
        <f>SUM($O$2:O182)</f>
        <v>550034</v>
      </c>
      <c r="Q182" s="24">
        <f t="shared" si="11"/>
        <v>0.2</v>
      </c>
    </row>
    <row r="183" spans="1:17" ht="15">
      <c r="A183" s="13">
        <v>43867</v>
      </c>
      <c r="B183" s="14" t="str">
        <f t="shared" si="8"/>
        <v>2020</v>
      </c>
      <c r="C183" s="14" t="str">
        <f t="shared" si="9"/>
        <v>February</v>
      </c>
      <c r="D183" s="14" t="str">
        <f t="shared" si="10"/>
        <v>Thursday</v>
      </c>
      <c r="E183" s="15" t="s">
        <v>30</v>
      </c>
      <c r="F183" s="15" t="s">
        <v>11</v>
      </c>
      <c r="G183" s="15">
        <v>249</v>
      </c>
      <c r="H183" s="15">
        <f>SUM($G$2:G183)</f>
        <v>40588</v>
      </c>
      <c r="I183" s="15">
        <v>80</v>
      </c>
      <c r="J183" s="15">
        <v>50</v>
      </c>
      <c r="K183" s="16">
        <v>19920</v>
      </c>
      <c r="L183" s="16">
        <f>SUM($K$2:K183)</f>
        <v>2012250</v>
      </c>
      <c r="M183" s="15">
        <v>12450</v>
      </c>
      <c r="N183" s="15">
        <f>'Data &amp; Tables'!$O183/'Data &amp; Tables'!$G183</f>
        <v>30</v>
      </c>
      <c r="O183" s="16">
        <v>7470</v>
      </c>
      <c r="P183" s="17">
        <f>SUM($O$2:O183)</f>
        <v>557504</v>
      </c>
      <c r="Q183" s="18">
        <f t="shared" si="11"/>
        <v>0.375</v>
      </c>
    </row>
    <row r="184" spans="1:17" ht="15">
      <c r="A184" s="19">
        <v>43870</v>
      </c>
      <c r="B184" s="20" t="str">
        <f t="shared" si="8"/>
        <v>2020</v>
      </c>
      <c r="C184" s="20" t="str">
        <f t="shared" si="9"/>
        <v>February</v>
      </c>
      <c r="D184" s="20" t="str">
        <f t="shared" si="10"/>
        <v>Sunday</v>
      </c>
      <c r="E184" s="21" t="s">
        <v>31</v>
      </c>
      <c r="F184" s="21" t="s">
        <v>12</v>
      </c>
      <c r="G184" s="21">
        <v>150</v>
      </c>
      <c r="H184" s="21">
        <f>SUM($G$2:G184)</f>
        <v>40738</v>
      </c>
      <c r="I184" s="21">
        <v>50</v>
      </c>
      <c r="J184" s="21">
        <v>40</v>
      </c>
      <c r="K184" s="22">
        <v>7500</v>
      </c>
      <c r="L184" s="22">
        <f>SUM($K$2:K184)</f>
        <v>2019750</v>
      </c>
      <c r="M184" s="21">
        <v>6000</v>
      </c>
      <c r="N184" s="21">
        <f>'Data &amp; Tables'!$O184/'Data &amp; Tables'!$G184</f>
        <v>10</v>
      </c>
      <c r="O184" s="22">
        <v>1500</v>
      </c>
      <c r="P184" s="23">
        <f>SUM($O$2:O184)</f>
        <v>559004</v>
      </c>
      <c r="Q184" s="24">
        <f t="shared" si="11"/>
        <v>0.2</v>
      </c>
    </row>
    <row r="185" spans="1:17" ht="15">
      <c r="A185" s="13">
        <v>43876</v>
      </c>
      <c r="B185" s="14" t="str">
        <f t="shared" si="8"/>
        <v>2020</v>
      </c>
      <c r="C185" s="14" t="str">
        <f t="shared" si="9"/>
        <v>February</v>
      </c>
      <c r="D185" s="14" t="str">
        <f t="shared" si="10"/>
        <v>Saturday</v>
      </c>
      <c r="E185" s="15" t="s">
        <v>30</v>
      </c>
      <c r="F185" s="15" t="s">
        <v>10</v>
      </c>
      <c r="G185" s="15">
        <v>163</v>
      </c>
      <c r="H185" s="15">
        <f>SUM($G$2:G185)</f>
        <v>40901</v>
      </c>
      <c r="I185" s="15">
        <v>20</v>
      </c>
      <c r="J185" s="15">
        <v>15</v>
      </c>
      <c r="K185" s="16">
        <v>3260</v>
      </c>
      <c r="L185" s="16">
        <f>SUM($K$2:K185)</f>
        <v>2023010</v>
      </c>
      <c r="M185" s="15">
        <v>2445</v>
      </c>
      <c r="N185" s="15">
        <f>'Data &amp; Tables'!$O185/'Data &amp; Tables'!$G185</f>
        <v>5</v>
      </c>
      <c r="O185" s="16">
        <v>815</v>
      </c>
      <c r="P185" s="17">
        <f>SUM($O$2:O185)</f>
        <v>559819</v>
      </c>
      <c r="Q185" s="18">
        <f t="shared" si="11"/>
        <v>0.25</v>
      </c>
    </row>
    <row r="186" spans="1:17" ht="15">
      <c r="A186" s="19">
        <v>43878</v>
      </c>
      <c r="B186" s="20" t="str">
        <f t="shared" si="8"/>
        <v>2020</v>
      </c>
      <c r="C186" s="20" t="str">
        <f t="shared" si="9"/>
        <v>February</v>
      </c>
      <c r="D186" s="20" t="str">
        <f t="shared" si="10"/>
        <v>Monday</v>
      </c>
      <c r="E186" s="21" t="s">
        <v>29</v>
      </c>
      <c r="F186" s="21" t="s">
        <v>12</v>
      </c>
      <c r="G186" s="21">
        <v>240</v>
      </c>
      <c r="H186" s="21">
        <f>SUM($G$2:G186)</f>
        <v>41141</v>
      </c>
      <c r="I186" s="21">
        <v>50</v>
      </c>
      <c r="J186" s="21">
        <v>40</v>
      </c>
      <c r="K186" s="22">
        <v>12000</v>
      </c>
      <c r="L186" s="22">
        <f>SUM($K$2:K186)</f>
        <v>2035010</v>
      </c>
      <c r="M186" s="21">
        <v>9600</v>
      </c>
      <c r="N186" s="21">
        <f>'Data &amp; Tables'!$O186/'Data &amp; Tables'!$G186</f>
        <v>10</v>
      </c>
      <c r="O186" s="22">
        <v>2400</v>
      </c>
      <c r="P186" s="23">
        <f>SUM($O$2:O186)</f>
        <v>562219</v>
      </c>
      <c r="Q186" s="24">
        <f t="shared" si="11"/>
        <v>0.2</v>
      </c>
    </row>
    <row r="187" spans="1:17" ht="15">
      <c r="A187" s="13">
        <v>43886</v>
      </c>
      <c r="B187" s="14" t="str">
        <f t="shared" si="8"/>
        <v>2020</v>
      </c>
      <c r="C187" s="14" t="str">
        <f t="shared" si="9"/>
        <v>February</v>
      </c>
      <c r="D187" s="14" t="str">
        <f t="shared" si="10"/>
        <v>Tuesday</v>
      </c>
      <c r="E187" s="15" t="s">
        <v>31</v>
      </c>
      <c r="F187" s="15" t="s">
        <v>13</v>
      </c>
      <c r="G187" s="15">
        <v>294</v>
      </c>
      <c r="H187" s="15">
        <f>SUM($G$2:G187)</f>
        <v>41435</v>
      </c>
      <c r="I187" s="15">
        <v>30</v>
      </c>
      <c r="J187" s="15">
        <v>25</v>
      </c>
      <c r="K187" s="16">
        <v>8820</v>
      </c>
      <c r="L187" s="16">
        <f>SUM($K$2:K187)</f>
        <v>2043830</v>
      </c>
      <c r="M187" s="15">
        <v>7350</v>
      </c>
      <c r="N187" s="15">
        <f>'Data &amp; Tables'!$O187/'Data &amp; Tables'!$G187</f>
        <v>5</v>
      </c>
      <c r="O187" s="16">
        <v>1470</v>
      </c>
      <c r="P187" s="17">
        <f>SUM($O$2:O187)</f>
        <v>563689</v>
      </c>
      <c r="Q187" s="18">
        <f t="shared" si="11"/>
        <v>0.16666666666666663</v>
      </c>
    </row>
    <row r="188" spans="1:17" ht="15">
      <c r="A188" s="19">
        <v>43886</v>
      </c>
      <c r="B188" s="20" t="str">
        <f t="shared" si="8"/>
        <v>2020</v>
      </c>
      <c r="C188" s="20" t="str">
        <f t="shared" si="9"/>
        <v>February</v>
      </c>
      <c r="D188" s="20" t="str">
        <f t="shared" si="10"/>
        <v>Tuesday</v>
      </c>
      <c r="E188" s="21" t="s">
        <v>29</v>
      </c>
      <c r="F188" s="21" t="s">
        <v>11</v>
      </c>
      <c r="G188" s="21">
        <v>175</v>
      </c>
      <c r="H188" s="21">
        <f>SUM($G$2:G188)</f>
        <v>41610</v>
      </c>
      <c r="I188" s="21">
        <v>80</v>
      </c>
      <c r="J188" s="21">
        <v>50</v>
      </c>
      <c r="K188" s="22">
        <v>14000</v>
      </c>
      <c r="L188" s="22">
        <f>SUM($K$2:K188)</f>
        <v>2057830</v>
      </c>
      <c r="M188" s="21">
        <v>8750</v>
      </c>
      <c r="N188" s="21">
        <f>'Data &amp; Tables'!$O188/'Data &amp; Tables'!$G188</f>
        <v>30</v>
      </c>
      <c r="O188" s="22">
        <v>5250</v>
      </c>
      <c r="P188" s="23">
        <f>SUM($O$2:O188)</f>
        <v>568939</v>
      </c>
      <c r="Q188" s="24">
        <f t="shared" si="11"/>
        <v>0.375</v>
      </c>
    </row>
    <row r="189" spans="1:17" ht="15">
      <c r="A189" s="13">
        <v>43903</v>
      </c>
      <c r="B189" s="14" t="str">
        <f t="shared" si="8"/>
        <v>2020</v>
      </c>
      <c r="C189" s="14" t="str">
        <f t="shared" si="9"/>
        <v>March</v>
      </c>
      <c r="D189" s="14" t="str">
        <f t="shared" si="10"/>
        <v>Friday</v>
      </c>
      <c r="E189" s="15" t="s">
        <v>31</v>
      </c>
      <c r="F189" s="15" t="s">
        <v>10</v>
      </c>
      <c r="G189" s="15">
        <v>286</v>
      </c>
      <c r="H189" s="15">
        <f>SUM($G$2:G189)</f>
        <v>41896</v>
      </c>
      <c r="I189" s="15">
        <v>20</v>
      </c>
      <c r="J189" s="15">
        <v>15</v>
      </c>
      <c r="K189" s="16">
        <v>5720</v>
      </c>
      <c r="L189" s="16">
        <f>SUM($K$2:K189)</f>
        <v>2063550</v>
      </c>
      <c r="M189" s="15">
        <v>4290</v>
      </c>
      <c r="N189" s="15">
        <f>'Data &amp; Tables'!$O189/'Data &amp; Tables'!$G189</f>
        <v>5</v>
      </c>
      <c r="O189" s="16">
        <v>1430</v>
      </c>
      <c r="P189" s="17">
        <f>SUM($O$2:O189)</f>
        <v>570369</v>
      </c>
      <c r="Q189" s="18">
        <f t="shared" si="11"/>
        <v>0.25</v>
      </c>
    </row>
    <row r="190" spans="1:17" ht="15">
      <c r="A190" s="19">
        <v>43903</v>
      </c>
      <c r="B190" s="20" t="str">
        <f t="shared" si="8"/>
        <v>2020</v>
      </c>
      <c r="C190" s="20" t="str">
        <f t="shared" si="9"/>
        <v>March</v>
      </c>
      <c r="D190" s="20" t="str">
        <f t="shared" si="10"/>
        <v>Friday</v>
      </c>
      <c r="E190" s="21" t="s">
        <v>29</v>
      </c>
      <c r="F190" s="21" t="s">
        <v>14</v>
      </c>
      <c r="G190" s="21">
        <v>170</v>
      </c>
      <c r="H190" s="21">
        <f>SUM($G$2:G190)</f>
        <v>42066</v>
      </c>
      <c r="I190" s="21">
        <v>50</v>
      </c>
      <c r="J190" s="21">
        <v>40</v>
      </c>
      <c r="K190" s="22">
        <v>8500</v>
      </c>
      <c r="L190" s="22">
        <f>SUM($K$2:K190)</f>
        <v>2072050</v>
      </c>
      <c r="M190" s="21">
        <v>6800</v>
      </c>
      <c r="N190" s="21">
        <f>'Data &amp; Tables'!$O190/'Data &amp; Tables'!$G190</f>
        <v>10</v>
      </c>
      <c r="O190" s="22">
        <v>1700</v>
      </c>
      <c r="P190" s="23">
        <f>SUM($O$2:O190)</f>
        <v>572069</v>
      </c>
      <c r="Q190" s="24">
        <f t="shared" si="11"/>
        <v>0.2</v>
      </c>
    </row>
    <row r="191" spans="1:17" ht="15">
      <c r="A191" s="13">
        <v>43911</v>
      </c>
      <c r="B191" s="14" t="str">
        <f t="shared" si="8"/>
        <v>2020</v>
      </c>
      <c r="C191" s="14" t="str">
        <f t="shared" si="9"/>
        <v>March</v>
      </c>
      <c r="D191" s="14" t="str">
        <f t="shared" si="10"/>
        <v>Saturday</v>
      </c>
      <c r="E191" s="15" t="s">
        <v>32</v>
      </c>
      <c r="F191" s="15" t="s">
        <v>14</v>
      </c>
      <c r="G191" s="15">
        <v>176</v>
      </c>
      <c r="H191" s="15">
        <f>SUM($G$2:G191)</f>
        <v>42242</v>
      </c>
      <c r="I191" s="15">
        <v>50</v>
      </c>
      <c r="J191" s="15">
        <v>40</v>
      </c>
      <c r="K191" s="16">
        <v>8800</v>
      </c>
      <c r="L191" s="16">
        <f>SUM($K$2:K191)</f>
        <v>2080850</v>
      </c>
      <c r="M191" s="15">
        <v>7040</v>
      </c>
      <c r="N191" s="15">
        <f>'Data &amp; Tables'!$O191/'Data &amp; Tables'!$G191</f>
        <v>10</v>
      </c>
      <c r="O191" s="16">
        <v>1760</v>
      </c>
      <c r="P191" s="17">
        <f>SUM($O$2:O191)</f>
        <v>573829</v>
      </c>
      <c r="Q191" s="18">
        <f t="shared" si="11"/>
        <v>0.2</v>
      </c>
    </row>
    <row r="192" spans="1:17" ht="15">
      <c r="A192" s="19">
        <v>43913</v>
      </c>
      <c r="B192" s="20" t="str">
        <f t="shared" si="8"/>
        <v>2020</v>
      </c>
      <c r="C192" s="20" t="str">
        <f t="shared" si="9"/>
        <v>March</v>
      </c>
      <c r="D192" s="20" t="str">
        <f t="shared" si="10"/>
        <v>Monday</v>
      </c>
      <c r="E192" s="21" t="s">
        <v>30</v>
      </c>
      <c r="F192" s="21" t="s">
        <v>14</v>
      </c>
      <c r="G192" s="21">
        <v>213</v>
      </c>
      <c r="H192" s="21">
        <f>SUM($G$2:G192)</f>
        <v>42455</v>
      </c>
      <c r="I192" s="21">
        <v>50</v>
      </c>
      <c r="J192" s="21">
        <v>40</v>
      </c>
      <c r="K192" s="22">
        <v>10650</v>
      </c>
      <c r="L192" s="22">
        <f>SUM($K$2:K192)</f>
        <v>2091500</v>
      </c>
      <c r="M192" s="21">
        <v>8520</v>
      </c>
      <c r="N192" s="21">
        <f>'Data &amp; Tables'!$O192/'Data &amp; Tables'!$G192</f>
        <v>10</v>
      </c>
      <c r="O192" s="22">
        <v>2130</v>
      </c>
      <c r="P192" s="23">
        <f>SUM($O$2:O192)</f>
        <v>575959</v>
      </c>
      <c r="Q192" s="24">
        <f t="shared" si="11"/>
        <v>0.2</v>
      </c>
    </row>
    <row r="193" spans="1:17" ht="15">
      <c r="A193" s="13">
        <v>43913</v>
      </c>
      <c r="B193" s="14" t="str">
        <f t="shared" si="8"/>
        <v>2020</v>
      </c>
      <c r="C193" s="14" t="str">
        <f t="shared" si="9"/>
        <v>March</v>
      </c>
      <c r="D193" s="14" t="str">
        <f t="shared" si="10"/>
        <v>Monday</v>
      </c>
      <c r="E193" s="15" t="s">
        <v>33</v>
      </c>
      <c r="F193" s="15" t="s">
        <v>9</v>
      </c>
      <c r="G193" s="15">
        <v>120</v>
      </c>
      <c r="H193" s="15">
        <f>SUM($G$2:G193)</f>
        <v>42575</v>
      </c>
      <c r="I193" s="15">
        <v>60</v>
      </c>
      <c r="J193" s="15">
        <v>41</v>
      </c>
      <c r="K193" s="16">
        <v>7200</v>
      </c>
      <c r="L193" s="16">
        <f>SUM($K$2:K193)</f>
        <v>2098700</v>
      </c>
      <c r="M193" s="15">
        <v>4920</v>
      </c>
      <c r="N193" s="15">
        <f>'Data &amp; Tables'!$O193/'Data &amp; Tables'!$G193</f>
        <v>19</v>
      </c>
      <c r="O193" s="16">
        <v>2280</v>
      </c>
      <c r="P193" s="17">
        <f>SUM($O$2:O193)</f>
        <v>578239</v>
      </c>
      <c r="Q193" s="18">
        <f t="shared" si="11"/>
        <v>0.31666666666666665</v>
      </c>
    </row>
    <row r="194" spans="1:17" ht="15">
      <c r="A194" s="19">
        <v>43917</v>
      </c>
      <c r="B194" s="20" t="str">
        <f t="shared" ref="B194:B230" si="12">TEXT(A194,"yyyy")</f>
        <v>2020</v>
      </c>
      <c r="C194" s="20" t="str">
        <f t="shared" ref="C194:C230" si="13">TEXT(A194,"mmmm")</f>
        <v>March</v>
      </c>
      <c r="D194" s="20" t="str">
        <f t="shared" ref="D194:D230" si="14">TEXT(A194,"dddd")</f>
        <v>Friday</v>
      </c>
      <c r="E194" s="21" t="s">
        <v>32</v>
      </c>
      <c r="F194" s="21" t="s">
        <v>14</v>
      </c>
      <c r="G194" s="21">
        <v>120</v>
      </c>
      <c r="H194" s="21">
        <f>SUM($G$2:G194)</f>
        <v>42695</v>
      </c>
      <c r="I194" s="21">
        <v>50</v>
      </c>
      <c r="J194" s="21">
        <v>40</v>
      </c>
      <c r="K194" s="22">
        <v>6000</v>
      </c>
      <c r="L194" s="22">
        <f>SUM($K$2:K194)</f>
        <v>2104700</v>
      </c>
      <c r="M194" s="21">
        <v>4800</v>
      </c>
      <c r="N194" s="21">
        <f>'Data &amp; Tables'!$O194/'Data &amp; Tables'!$G194</f>
        <v>10</v>
      </c>
      <c r="O194" s="22">
        <v>1200</v>
      </c>
      <c r="P194" s="23">
        <f>SUM($O$2:O194)</f>
        <v>579439</v>
      </c>
      <c r="Q194" s="24">
        <f t="shared" ref="Q194:Q230" si="15">((O194/K194)*100)/100</f>
        <v>0.2</v>
      </c>
    </row>
    <row r="195" spans="1:17" ht="15">
      <c r="A195" s="13">
        <v>43931</v>
      </c>
      <c r="B195" s="14" t="str">
        <f t="shared" si="12"/>
        <v>2020</v>
      </c>
      <c r="C195" s="14" t="str">
        <f t="shared" si="13"/>
        <v>April</v>
      </c>
      <c r="D195" s="14" t="str">
        <f t="shared" si="14"/>
        <v>Friday</v>
      </c>
      <c r="E195" s="15" t="s">
        <v>32</v>
      </c>
      <c r="F195" s="15" t="s">
        <v>10</v>
      </c>
      <c r="G195" s="15">
        <v>120</v>
      </c>
      <c r="H195" s="15">
        <f>SUM($G$2:G195)</f>
        <v>42815</v>
      </c>
      <c r="I195" s="15">
        <v>20</v>
      </c>
      <c r="J195" s="15">
        <v>15</v>
      </c>
      <c r="K195" s="16">
        <v>2400</v>
      </c>
      <c r="L195" s="16">
        <f>SUM($K$2:K195)</f>
        <v>2107100</v>
      </c>
      <c r="M195" s="15">
        <v>1800</v>
      </c>
      <c r="N195" s="15">
        <f>'Data &amp; Tables'!$O195/'Data &amp; Tables'!$G195</f>
        <v>5</v>
      </c>
      <c r="O195" s="16">
        <v>600</v>
      </c>
      <c r="P195" s="17">
        <f>SUM($O$2:O195)</f>
        <v>580039</v>
      </c>
      <c r="Q195" s="18">
        <f t="shared" si="15"/>
        <v>0.25</v>
      </c>
    </row>
    <row r="196" spans="1:17" ht="15">
      <c r="A196" s="19">
        <v>43950</v>
      </c>
      <c r="B196" s="20" t="str">
        <f t="shared" si="12"/>
        <v>2020</v>
      </c>
      <c r="C196" s="20" t="str">
        <f t="shared" si="13"/>
        <v>April</v>
      </c>
      <c r="D196" s="20" t="str">
        <f t="shared" si="14"/>
        <v>Wednesday</v>
      </c>
      <c r="E196" s="21" t="s">
        <v>32</v>
      </c>
      <c r="F196" s="21" t="s">
        <v>9</v>
      </c>
      <c r="G196" s="21">
        <v>120</v>
      </c>
      <c r="H196" s="21">
        <f>SUM($G$2:G196)</f>
        <v>42935</v>
      </c>
      <c r="I196" s="21">
        <v>60</v>
      </c>
      <c r="J196" s="21">
        <v>41</v>
      </c>
      <c r="K196" s="22">
        <v>7200</v>
      </c>
      <c r="L196" s="22">
        <f>SUM($K$2:K196)</f>
        <v>2114300</v>
      </c>
      <c r="M196" s="21">
        <v>4920</v>
      </c>
      <c r="N196" s="21">
        <f>'Data &amp; Tables'!$O196/'Data &amp; Tables'!$G196</f>
        <v>19</v>
      </c>
      <c r="O196" s="22">
        <v>2280</v>
      </c>
      <c r="P196" s="23">
        <f>SUM($O$2:O196)</f>
        <v>582319</v>
      </c>
      <c r="Q196" s="24">
        <f t="shared" si="15"/>
        <v>0.31666666666666665</v>
      </c>
    </row>
    <row r="197" spans="1:17" ht="15">
      <c r="A197" s="13">
        <v>43950</v>
      </c>
      <c r="B197" s="14" t="str">
        <f t="shared" si="12"/>
        <v>2020</v>
      </c>
      <c r="C197" s="14" t="str">
        <f t="shared" si="13"/>
        <v>April</v>
      </c>
      <c r="D197" s="14" t="str">
        <f t="shared" si="14"/>
        <v>Wednesday</v>
      </c>
      <c r="E197" s="15" t="s">
        <v>31</v>
      </c>
      <c r="F197" s="15" t="s">
        <v>14</v>
      </c>
      <c r="G197" s="15">
        <v>120</v>
      </c>
      <c r="H197" s="15">
        <f>SUM($G$2:G197)</f>
        <v>43055</v>
      </c>
      <c r="I197" s="15">
        <v>50</v>
      </c>
      <c r="J197" s="15">
        <v>40</v>
      </c>
      <c r="K197" s="16">
        <v>6000</v>
      </c>
      <c r="L197" s="16">
        <f>SUM($K$2:K197)</f>
        <v>2120300</v>
      </c>
      <c r="M197" s="15">
        <v>4800</v>
      </c>
      <c r="N197" s="15">
        <f>'Data &amp; Tables'!$O197/'Data &amp; Tables'!$G197</f>
        <v>10</v>
      </c>
      <c r="O197" s="16">
        <v>1200</v>
      </c>
      <c r="P197" s="17">
        <f>SUM($O$2:O197)</f>
        <v>583519</v>
      </c>
      <c r="Q197" s="18">
        <f t="shared" si="15"/>
        <v>0.2</v>
      </c>
    </row>
    <row r="198" spans="1:17" ht="15">
      <c r="A198" s="19">
        <v>43951</v>
      </c>
      <c r="B198" s="20" t="str">
        <f t="shared" si="12"/>
        <v>2020</v>
      </c>
      <c r="C198" s="20" t="str">
        <f t="shared" si="13"/>
        <v>April</v>
      </c>
      <c r="D198" s="20" t="str">
        <f t="shared" si="14"/>
        <v>Thursday</v>
      </c>
      <c r="E198" s="21" t="s">
        <v>32</v>
      </c>
      <c r="F198" s="21" t="s">
        <v>13</v>
      </c>
      <c r="G198" s="21">
        <v>120</v>
      </c>
      <c r="H198" s="21">
        <f>SUM($G$2:G198)</f>
        <v>43175</v>
      </c>
      <c r="I198" s="21">
        <v>30</v>
      </c>
      <c r="J198" s="21">
        <v>25</v>
      </c>
      <c r="K198" s="22">
        <v>3600</v>
      </c>
      <c r="L198" s="22">
        <f>SUM($K$2:K198)</f>
        <v>2123900</v>
      </c>
      <c r="M198" s="21">
        <v>3000</v>
      </c>
      <c r="N198" s="21">
        <f>'Data &amp; Tables'!$O198/'Data &amp; Tables'!$G198</f>
        <v>5</v>
      </c>
      <c r="O198" s="22">
        <v>600</v>
      </c>
      <c r="P198" s="23">
        <f>SUM($O$2:O198)</f>
        <v>584119</v>
      </c>
      <c r="Q198" s="24">
        <f t="shared" si="15"/>
        <v>0.16666666666666663</v>
      </c>
    </row>
    <row r="199" spans="1:17" ht="15">
      <c r="A199" s="13">
        <v>43953</v>
      </c>
      <c r="B199" s="14" t="str">
        <f t="shared" si="12"/>
        <v>2020</v>
      </c>
      <c r="C199" s="14" t="str">
        <f t="shared" si="13"/>
        <v>May</v>
      </c>
      <c r="D199" s="14" t="str">
        <f t="shared" si="14"/>
        <v>Saturday</v>
      </c>
      <c r="E199" s="15" t="s">
        <v>32</v>
      </c>
      <c r="F199" s="15" t="s">
        <v>14</v>
      </c>
      <c r="G199" s="15">
        <v>120</v>
      </c>
      <c r="H199" s="15">
        <f>SUM($G$2:G199)</f>
        <v>43295</v>
      </c>
      <c r="I199" s="15">
        <v>50</v>
      </c>
      <c r="J199" s="15">
        <v>40</v>
      </c>
      <c r="K199" s="16">
        <v>6000</v>
      </c>
      <c r="L199" s="16">
        <f>SUM($K$2:K199)</f>
        <v>2129900</v>
      </c>
      <c r="M199" s="15">
        <v>4800</v>
      </c>
      <c r="N199" s="15">
        <f>'Data &amp; Tables'!$O199/'Data &amp; Tables'!$G199</f>
        <v>10</v>
      </c>
      <c r="O199" s="16">
        <v>1200</v>
      </c>
      <c r="P199" s="17">
        <f>SUM($O$2:O199)</f>
        <v>585319</v>
      </c>
      <c r="Q199" s="18">
        <f t="shared" si="15"/>
        <v>0.2</v>
      </c>
    </row>
    <row r="200" spans="1:17" ht="15">
      <c r="A200" s="19">
        <v>43954</v>
      </c>
      <c r="B200" s="20" t="str">
        <f t="shared" si="12"/>
        <v>2020</v>
      </c>
      <c r="C200" s="20" t="str">
        <f t="shared" si="13"/>
        <v>May</v>
      </c>
      <c r="D200" s="20" t="str">
        <f t="shared" si="14"/>
        <v>Sunday</v>
      </c>
      <c r="E200" s="21" t="s">
        <v>30</v>
      </c>
      <c r="F200" s="21" t="s">
        <v>9</v>
      </c>
      <c r="G200" s="21">
        <v>120</v>
      </c>
      <c r="H200" s="21">
        <f>SUM($G$2:G200)</f>
        <v>43415</v>
      </c>
      <c r="I200" s="21">
        <v>60</v>
      </c>
      <c r="J200" s="21">
        <v>41</v>
      </c>
      <c r="K200" s="22">
        <v>7200</v>
      </c>
      <c r="L200" s="22">
        <f>SUM($K$2:K200)</f>
        <v>2137100</v>
      </c>
      <c r="M200" s="21">
        <v>4920</v>
      </c>
      <c r="N200" s="21">
        <f>'Data &amp; Tables'!$O200/'Data &amp; Tables'!$G200</f>
        <v>19</v>
      </c>
      <c r="O200" s="22">
        <v>2280</v>
      </c>
      <c r="P200" s="23">
        <f>SUM($O$2:O200)</f>
        <v>587599</v>
      </c>
      <c r="Q200" s="24">
        <f t="shared" si="15"/>
        <v>0.31666666666666665</v>
      </c>
    </row>
    <row r="201" spans="1:17" ht="15">
      <c r="A201" s="13">
        <v>43958</v>
      </c>
      <c r="B201" s="14" t="str">
        <f t="shared" si="12"/>
        <v>2020</v>
      </c>
      <c r="C201" s="14" t="str">
        <f t="shared" si="13"/>
        <v>May</v>
      </c>
      <c r="D201" s="14" t="str">
        <f t="shared" si="14"/>
        <v>Thursday</v>
      </c>
      <c r="E201" s="15" t="s">
        <v>33</v>
      </c>
      <c r="F201" s="15" t="s">
        <v>13</v>
      </c>
      <c r="G201" s="15">
        <v>120</v>
      </c>
      <c r="H201" s="15">
        <f>SUM($G$2:G201)</f>
        <v>43535</v>
      </c>
      <c r="I201" s="15">
        <v>30</v>
      </c>
      <c r="J201" s="15">
        <v>25</v>
      </c>
      <c r="K201" s="16">
        <v>3600</v>
      </c>
      <c r="L201" s="16">
        <f>SUM($K$2:K201)</f>
        <v>2140700</v>
      </c>
      <c r="M201" s="15">
        <v>3000</v>
      </c>
      <c r="N201" s="15">
        <f>'Data &amp; Tables'!$O201/'Data &amp; Tables'!$G201</f>
        <v>5</v>
      </c>
      <c r="O201" s="16">
        <v>600</v>
      </c>
      <c r="P201" s="17">
        <f>SUM($O$2:O201)</f>
        <v>588199</v>
      </c>
      <c r="Q201" s="18">
        <f t="shared" si="15"/>
        <v>0.16666666666666663</v>
      </c>
    </row>
    <row r="202" spans="1:17" ht="15">
      <c r="A202" s="19">
        <v>43993</v>
      </c>
      <c r="B202" s="20" t="str">
        <f t="shared" si="12"/>
        <v>2020</v>
      </c>
      <c r="C202" s="20" t="str">
        <f t="shared" si="13"/>
        <v>June</v>
      </c>
      <c r="D202" s="20" t="str">
        <f t="shared" si="14"/>
        <v>Thursday</v>
      </c>
      <c r="E202" s="21" t="s">
        <v>33</v>
      </c>
      <c r="F202" s="21" t="s">
        <v>11</v>
      </c>
      <c r="G202" s="21">
        <v>120</v>
      </c>
      <c r="H202" s="21">
        <f>SUM($G$2:G202)</f>
        <v>43655</v>
      </c>
      <c r="I202" s="21">
        <v>80</v>
      </c>
      <c r="J202" s="21">
        <v>50</v>
      </c>
      <c r="K202" s="22">
        <v>9600</v>
      </c>
      <c r="L202" s="22">
        <f>SUM($K$2:K202)</f>
        <v>2150300</v>
      </c>
      <c r="M202" s="21">
        <v>6000</v>
      </c>
      <c r="N202" s="21">
        <f>'Data &amp; Tables'!$O202/'Data &amp; Tables'!$G202</f>
        <v>30</v>
      </c>
      <c r="O202" s="22">
        <v>3600</v>
      </c>
      <c r="P202" s="23">
        <f>SUM($O$2:O202)</f>
        <v>591799</v>
      </c>
      <c r="Q202" s="24">
        <f t="shared" si="15"/>
        <v>0.375</v>
      </c>
    </row>
    <row r="203" spans="1:17" ht="15">
      <c r="A203" s="13">
        <v>43995</v>
      </c>
      <c r="B203" s="14" t="str">
        <f t="shared" si="12"/>
        <v>2020</v>
      </c>
      <c r="C203" s="14" t="str">
        <f t="shared" si="13"/>
        <v>June</v>
      </c>
      <c r="D203" s="14" t="str">
        <f t="shared" si="14"/>
        <v>Saturday</v>
      </c>
      <c r="E203" s="15" t="s">
        <v>32</v>
      </c>
      <c r="F203" s="15" t="s">
        <v>10</v>
      </c>
      <c r="G203" s="15">
        <v>120</v>
      </c>
      <c r="H203" s="15">
        <f>SUM($G$2:G203)</f>
        <v>43775</v>
      </c>
      <c r="I203" s="15">
        <v>20</v>
      </c>
      <c r="J203" s="15">
        <v>15</v>
      </c>
      <c r="K203" s="16">
        <v>2400</v>
      </c>
      <c r="L203" s="16">
        <f>SUM($K$2:K203)</f>
        <v>2152700</v>
      </c>
      <c r="M203" s="15">
        <v>1800</v>
      </c>
      <c r="N203" s="15">
        <f>'Data &amp; Tables'!$O203/'Data &amp; Tables'!$G203</f>
        <v>5</v>
      </c>
      <c r="O203" s="16">
        <v>600</v>
      </c>
      <c r="P203" s="17">
        <f>SUM($O$2:O203)</f>
        <v>592399</v>
      </c>
      <c r="Q203" s="18">
        <f t="shared" si="15"/>
        <v>0.25</v>
      </c>
    </row>
    <row r="204" spans="1:17" ht="15">
      <c r="A204" s="19">
        <v>44001</v>
      </c>
      <c r="B204" s="20" t="str">
        <f t="shared" si="12"/>
        <v>2020</v>
      </c>
      <c r="C204" s="20" t="str">
        <f t="shared" si="13"/>
        <v>June</v>
      </c>
      <c r="D204" s="20" t="str">
        <f t="shared" si="14"/>
        <v>Friday</v>
      </c>
      <c r="E204" s="21" t="s">
        <v>30</v>
      </c>
      <c r="F204" s="21" t="s">
        <v>11</v>
      </c>
      <c r="G204" s="21">
        <v>120</v>
      </c>
      <c r="H204" s="21">
        <f>SUM($G$2:G204)</f>
        <v>43895</v>
      </c>
      <c r="I204" s="21">
        <v>80</v>
      </c>
      <c r="J204" s="21">
        <v>50</v>
      </c>
      <c r="K204" s="22">
        <v>9600</v>
      </c>
      <c r="L204" s="22">
        <f>SUM($K$2:K204)</f>
        <v>2162300</v>
      </c>
      <c r="M204" s="21">
        <v>6000</v>
      </c>
      <c r="N204" s="21">
        <f>'Data &amp; Tables'!$O204/'Data &amp; Tables'!$G204</f>
        <v>30</v>
      </c>
      <c r="O204" s="22">
        <v>3600</v>
      </c>
      <c r="P204" s="23">
        <f>SUM($O$2:O204)</f>
        <v>595999</v>
      </c>
      <c r="Q204" s="24">
        <f t="shared" si="15"/>
        <v>0.375</v>
      </c>
    </row>
    <row r="205" spans="1:17" ht="15">
      <c r="A205" s="13">
        <v>44007</v>
      </c>
      <c r="B205" s="14" t="str">
        <f t="shared" si="12"/>
        <v>2020</v>
      </c>
      <c r="C205" s="14" t="str">
        <f t="shared" si="13"/>
        <v>June</v>
      </c>
      <c r="D205" s="14" t="str">
        <f t="shared" si="14"/>
        <v>Thursday</v>
      </c>
      <c r="E205" s="15" t="s">
        <v>33</v>
      </c>
      <c r="F205" s="15" t="s">
        <v>13</v>
      </c>
      <c r="G205" s="15">
        <v>120</v>
      </c>
      <c r="H205" s="15">
        <f>SUM($G$2:G205)</f>
        <v>44015</v>
      </c>
      <c r="I205" s="15">
        <v>30</v>
      </c>
      <c r="J205" s="15">
        <v>25</v>
      </c>
      <c r="K205" s="16">
        <v>3600</v>
      </c>
      <c r="L205" s="16">
        <f>SUM($K$2:K205)</f>
        <v>2165900</v>
      </c>
      <c r="M205" s="15">
        <v>3000</v>
      </c>
      <c r="N205" s="15">
        <f>'Data &amp; Tables'!$O205/'Data &amp; Tables'!$G205</f>
        <v>5</v>
      </c>
      <c r="O205" s="16">
        <v>600</v>
      </c>
      <c r="P205" s="17">
        <f>SUM($O$2:O205)</f>
        <v>596599</v>
      </c>
      <c r="Q205" s="18">
        <f t="shared" si="15"/>
        <v>0.16666666666666663</v>
      </c>
    </row>
    <row r="206" spans="1:17" ht="15">
      <c r="A206" s="19">
        <v>44020</v>
      </c>
      <c r="B206" s="20" t="str">
        <f t="shared" si="12"/>
        <v>2020</v>
      </c>
      <c r="C206" s="20" t="str">
        <f t="shared" si="13"/>
        <v>July</v>
      </c>
      <c r="D206" s="20" t="str">
        <f t="shared" si="14"/>
        <v>Wednesday</v>
      </c>
      <c r="E206" s="21" t="s">
        <v>32</v>
      </c>
      <c r="F206" s="21" t="s">
        <v>12</v>
      </c>
      <c r="G206" s="21">
        <v>120</v>
      </c>
      <c r="H206" s="21">
        <f>SUM($G$2:G206)</f>
        <v>44135</v>
      </c>
      <c r="I206" s="21">
        <v>50</v>
      </c>
      <c r="J206" s="21">
        <v>40</v>
      </c>
      <c r="K206" s="22">
        <v>6000</v>
      </c>
      <c r="L206" s="22">
        <f>SUM($K$2:K206)</f>
        <v>2171900</v>
      </c>
      <c r="M206" s="21">
        <v>4800</v>
      </c>
      <c r="N206" s="21">
        <f>'Data &amp; Tables'!$O206/'Data &amp; Tables'!$G206</f>
        <v>10</v>
      </c>
      <c r="O206" s="22">
        <v>1200</v>
      </c>
      <c r="P206" s="23">
        <f>SUM($O$2:O206)</f>
        <v>597799</v>
      </c>
      <c r="Q206" s="24">
        <f t="shared" si="15"/>
        <v>0.2</v>
      </c>
    </row>
    <row r="207" spans="1:17" ht="15">
      <c r="A207" s="13">
        <v>44024</v>
      </c>
      <c r="B207" s="14" t="str">
        <f t="shared" si="12"/>
        <v>2020</v>
      </c>
      <c r="C207" s="14" t="str">
        <f t="shared" si="13"/>
        <v>July</v>
      </c>
      <c r="D207" s="14" t="str">
        <f t="shared" si="14"/>
        <v>Sunday</v>
      </c>
      <c r="E207" s="15" t="s">
        <v>32</v>
      </c>
      <c r="F207" s="15" t="s">
        <v>12</v>
      </c>
      <c r="G207" s="15">
        <v>120</v>
      </c>
      <c r="H207" s="15">
        <f>SUM($G$2:G207)</f>
        <v>44255</v>
      </c>
      <c r="I207" s="15">
        <v>50</v>
      </c>
      <c r="J207" s="15">
        <v>40</v>
      </c>
      <c r="K207" s="16">
        <v>6000</v>
      </c>
      <c r="L207" s="16">
        <f>SUM($K$2:K207)</f>
        <v>2177900</v>
      </c>
      <c r="M207" s="15">
        <v>4800</v>
      </c>
      <c r="N207" s="15">
        <f>'Data &amp; Tables'!$O207/'Data &amp; Tables'!$G207</f>
        <v>10</v>
      </c>
      <c r="O207" s="16">
        <v>1200</v>
      </c>
      <c r="P207" s="17">
        <f>SUM($O$2:O207)</f>
        <v>598999</v>
      </c>
      <c r="Q207" s="18">
        <f t="shared" si="15"/>
        <v>0.2</v>
      </c>
    </row>
    <row r="208" spans="1:17" ht="15">
      <c r="A208" s="19">
        <v>44033</v>
      </c>
      <c r="B208" s="20" t="str">
        <f t="shared" si="12"/>
        <v>2020</v>
      </c>
      <c r="C208" s="20" t="str">
        <f t="shared" si="13"/>
        <v>July</v>
      </c>
      <c r="D208" s="20" t="str">
        <f t="shared" si="14"/>
        <v>Tuesday</v>
      </c>
      <c r="E208" s="21" t="s">
        <v>31</v>
      </c>
      <c r="F208" s="21" t="s">
        <v>9</v>
      </c>
      <c r="G208" s="21">
        <v>186</v>
      </c>
      <c r="H208" s="21">
        <f>SUM($G$2:G208)</f>
        <v>44441</v>
      </c>
      <c r="I208" s="21">
        <v>60</v>
      </c>
      <c r="J208" s="21">
        <v>41</v>
      </c>
      <c r="K208" s="22">
        <v>11160</v>
      </c>
      <c r="L208" s="22">
        <f>SUM($K$2:K208)</f>
        <v>2189060</v>
      </c>
      <c r="M208" s="21">
        <v>7626</v>
      </c>
      <c r="N208" s="21">
        <f>'Data &amp; Tables'!$O208/'Data &amp; Tables'!$G208</f>
        <v>19</v>
      </c>
      <c r="O208" s="22">
        <v>3534</v>
      </c>
      <c r="P208" s="23">
        <f>SUM($O$2:O208)</f>
        <v>602533</v>
      </c>
      <c r="Q208" s="24">
        <f t="shared" si="15"/>
        <v>0.31666666666666665</v>
      </c>
    </row>
    <row r="209" spans="1:17" ht="15">
      <c r="A209" s="13">
        <v>44077</v>
      </c>
      <c r="B209" s="14" t="str">
        <f t="shared" si="12"/>
        <v>2020</v>
      </c>
      <c r="C209" s="14" t="str">
        <f t="shared" si="13"/>
        <v>September</v>
      </c>
      <c r="D209" s="14" t="str">
        <f t="shared" si="14"/>
        <v>Thursday</v>
      </c>
      <c r="E209" s="15" t="s">
        <v>32</v>
      </c>
      <c r="F209" s="15" t="s">
        <v>13</v>
      </c>
      <c r="G209" s="15">
        <v>162</v>
      </c>
      <c r="H209" s="15">
        <f>SUM($G$2:G209)</f>
        <v>44603</v>
      </c>
      <c r="I209" s="15">
        <v>30</v>
      </c>
      <c r="J209" s="15">
        <v>25</v>
      </c>
      <c r="K209" s="16">
        <v>4860</v>
      </c>
      <c r="L209" s="16">
        <f>SUM($K$2:K209)</f>
        <v>2193920</v>
      </c>
      <c r="M209" s="15">
        <v>4050</v>
      </c>
      <c r="N209" s="15">
        <f>'Data &amp; Tables'!$O209/'Data &amp; Tables'!$G209</f>
        <v>5</v>
      </c>
      <c r="O209" s="16">
        <v>810</v>
      </c>
      <c r="P209" s="17">
        <f>SUM($O$2:O209)</f>
        <v>603343</v>
      </c>
      <c r="Q209" s="18">
        <f t="shared" si="15"/>
        <v>0.16666666666666663</v>
      </c>
    </row>
    <row r="210" spans="1:17" ht="15">
      <c r="A210" s="19">
        <v>44078</v>
      </c>
      <c r="B210" s="20" t="str">
        <f t="shared" si="12"/>
        <v>2020</v>
      </c>
      <c r="C210" s="20" t="str">
        <f t="shared" si="13"/>
        <v>September</v>
      </c>
      <c r="D210" s="20" t="str">
        <f t="shared" si="14"/>
        <v>Friday</v>
      </c>
      <c r="E210" s="21" t="s">
        <v>33</v>
      </c>
      <c r="F210" s="21" t="s">
        <v>14</v>
      </c>
      <c r="G210" s="21">
        <v>137</v>
      </c>
      <c r="H210" s="21">
        <f>SUM($G$2:G210)</f>
        <v>44740</v>
      </c>
      <c r="I210" s="21">
        <v>50</v>
      </c>
      <c r="J210" s="21">
        <v>40</v>
      </c>
      <c r="K210" s="22">
        <v>6850</v>
      </c>
      <c r="L210" s="22">
        <f>SUM($K$2:K210)</f>
        <v>2200770</v>
      </c>
      <c r="M210" s="21">
        <v>5480</v>
      </c>
      <c r="N210" s="21">
        <f>'Data &amp; Tables'!$O210/'Data &amp; Tables'!$G210</f>
        <v>10</v>
      </c>
      <c r="O210" s="22">
        <v>1370</v>
      </c>
      <c r="P210" s="23">
        <f>SUM($O$2:O210)</f>
        <v>604713</v>
      </c>
      <c r="Q210" s="24">
        <f t="shared" si="15"/>
        <v>0.2</v>
      </c>
    </row>
    <row r="211" spans="1:17" ht="15">
      <c r="A211" s="13">
        <v>44085</v>
      </c>
      <c r="B211" s="14" t="str">
        <f t="shared" si="12"/>
        <v>2020</v>
      </c>
      <c r="C211" s="14" t="str">
        <f t="shared" si="13"/>
        <v>September</v>
      </c>
      <c r="D211" s="14" t="str">
        <f t="shared" si="14"/>
        <v>Friday</v>
      </c>
      <c r="E211" s="15" t="s">
        <v>33</v>
      </c>
      <c r="F211" s="15" t="s">
        <v>10</v>
      </c>
      <c r="G211" s="15">
        <v>137</v>
      </c>
      <c r="H211" s="15">
        <f>SUM($G$2:G211)</f>
        <v>44877</v>
      </c>
      <c r="I211" s="15">
        <v>20</v>
      </c>
      <c r="J211" s="15">
        <v>15</v>
      </c>
      <c r="K211" s="16">
        <v>2740</v>
      </c>
      <c r="L211" s="16">
        <f>SUM($K$2:K211)</f>
        <v>2203510</v>
      </c>
      <c r="M211" s="15">
        <v>2055</v>
      </c>
      <c r="N211" s="15">
        <f>'Data &amp; Tables'!$O211/'Data &amp; Tables'!$G211</f>
        <v>5</v>
      </c>
      <c r="O211" s="16">
        <v>685</v>
      </c>
      <c r="P211" s="17">
        <f>SUM($O$2:O211)</f>
        <v>605398</v>
      </c>
      <c r="Q211" s="18">
        <f t="shared" si="15"/>
        <v>0.25</v>
      </c>
    </row>
    <row r="212" spans="1:17" ht="15">
      <c r="A212" s="19">
        <v>44098</v>
      </c>
      <c r="B212" s="20" t="str">
        <f t="shared" si="12"/>
        <v>2020</v>
      </c>
      <c r="C212" s="20" t="str">
        <f t="shared" si="13"/>
        <v>September</v>
      </c>
      <c r="D212" s="20" t="str">
        <f t="shared" si="14"/>
        <v>Thursday</v>
      </c>
      <c r="E212" s="21" t="s">
        <v>30</v>
      </c>
      <c r="F212" s="21" t="s">
        <v>10</v>
      </c>
      <c r="G212" s="21">
        <v>196</v>
      </c>
      <c r="H212" s="21">
        <f>SUM($G$2:G212)</f>
        <v>45073</v>
      </c>
      <c r="I212" s="21">
        <v>20</v>
      </c>
      <c r="J212" s="21">
        <v>15</v>
      </c>
      <c r="K212" s="22">
        <v>3920</v>
      </c>
      <c r="L212" s="22">
        <f>SUM($K$2:K212)</f>
        <v>2207430</v>
      </c>
      <c r="M212" s="21">
        <v>2940</v>
      </c>
      <c r="N212" s="21">
        <f>'Data &amp; Tables'!$O212/'Data &amp; Tables'!$G212</f>
        <v>5</v>
      </c>
      <c r="O212" s="22">
        <v>980</v>
      </c>
      <c r="P212" s="23">
        <f>SUM($O$2:O212)</f>
        <v>606378</v>
      </c>
      <c r="Q212" s="24">
        <f t="shared" si="15"/>
        <v>0.25</v>
      </c>
    </row>
    <row r="213" spans="1:17" ht="15">
      <c r="A213" s="13">
        <v>44100</v>
      </c>
      <c r="B213" s="14" t="str">
        <f t="shared" si="12"/>
        <v>2020</v>
      </c>
      <c r="C213" s="14" t="str">
        <f t="shared" si="13"/>
        <v>September</v>
      </c>
      <c r="D213" s="14" t="str">
        <f t="shared" si="14"/>
        <v>Saturday</v>
      </c>
      <c r="E213" s="15" t="s">
        <v>31</v>
      </c>
      <c r="F213" s="15" t="s">
        <v>13</v>
      </c>
      <c r="G213" s="15">
        <v>261</v>
      </c>
      <c r="H213" s="15">
        <f>SUM($G$2:G213)</f>
        <v>45334</v>
      </c>
      <c r="I213" s="15">
        <v>30</v>
      </c>
      <c r="J213" s="15">
        <v>25</v>
      </c>
      <c r="K213" s="16">
        <v>7830</v>
      </c>
      <c r="L213" s="16">
        <f>SUM($K$2:K213)</f>
        <v>2215260</v>
      </c>
      <c r="M213" s="15">
        <v>6525</v>
      </c>
      <c r="N213" s="15">
        <f>'Data &amp; Tables'!$O213/'Data &amp; Tables'!$G213</f>
        <v>5</v>
      </c>
      <c r="O213" s="16">
        <v>1305</v>
      </c>
      <c r="P213" s="17">
        <f>SUM($O$2:O213)</f>
        <v>607683</v>
      </c>
      <c r="Q213" s="18">
        <f t="shared" si="15"/>
        <v>0.16666666666666663</v>
      </c>
    </row>
    <row r="214" spans="1:17" ht="15">
      <c r="A214" s="19">
        <v>44105</v>
      </c>
      <c r="B214" s="20" t="str">
        <f t="shared" si="12"/>
        <v>2020</v>
      </c>
      <c r="C214" s="20" t="str">
        <f t="shared" si="13"/>
        <v>October</v>
      </c>
      <c r="D214" s="20" t="str">
        <f t="shared" si="14"/>
        <v>Thursday</v>
      </c>
      <c r="E214" s="21" t="s">
        <v>29</v>
      </c>
      <c r="F214" s="21" t="s">
        <v>13</v>
      </c>
      <c r="G214" s="21">
        <v>233</v>
      </c>
      <c r="H214" s="21">
        <f>SUM($G$2:G214)</f>
        <v>45567</v>
      </c>
      <c r="I214" s="21">
        <v>30</v>
      </c>
      <c r="J214" s="21">
        <v>25</v>
      </c>
      <c r="K214" s="22">
        <v>6990</v>
      </c>
      <c r="L214" s="22">
        <f>SUM($K$2:K214)</f>
        <v>2222250</v>
      </c>
      <c r="M214" s="21">
        <v>5825</v>
      </c>
      <c r="N214" s="21">
        <f>'Data &amp; Tables'!$O214/'Data &amp; Tables'!$G214</f>
        <v>5</v>
      </c>
      <c r="O214" s="22">
        <v>1165</v>
      </c>
      <c r="P214" s="23">
        <f>SUM($O$2:O214)</f>
        <v>608848</v>
      </c>
      <c r="Q214" s="24">
        <f t="shared" si="15"/>
        <v>0.16666666666666663</v>
      </c>
    </row>
    <row r="215" spans="1:17" ht="15">
      <c r="A215" s="13">
        <v>44107</v>
      </c>
      <c r="B215" s="14" t="str">
        <f t="shared" si="12"/>
        <v>2020</v>
      </c>
      <c r="C215" s="14" t="str">
        <f t="shared" si="13"/>
        <v>October</v>
      </c>
      <c r="D215" s="14" t="str">
        <f t="shared" si="14"/>
        <v>Saturday</v>
      </c>
      <c r="E215" s="15" t="s">
        <v>31</v>
      </c>
      <c r="F215" s="15" t="s">
        <v>12</v>
      </c>
      <c r="G215" s="15">
        <v>286</v>
      </c>
      <c r="H215" s="15">
        <f>SUM($G$2:G215)</f>
        <v>45853</v>
      </c>
      <c r="I215" s="15">
        <v>50</v>
      </c>
      <c r="J215" s="15">
        <v>40</v>
      </c>
      <c r="K215" s="16">
        <v>14300</v>
      </c>
      <c r="L215" s="16">
        <f>SUM($K$2:K215)</f>
        <v>2236550</v>
      </c>
      <c r="M215" s="15">
        <v>11440</v>
      </c>
      <c r="N215" s="15">
        <f>'Data &amp; Tables'!$O215/'Data &amp; Tables'!$G215</f>
        <v>10</v>
      </c>
      <c r="O215" s="16">
        <v>2860</v>
      </c>
      <c r="P215" s="17">
        <f>SUM($O$2:O215)</f>
        <v>611708</v>
      </c>
      <c r="Q215" s="18">
        <f t="shared" si="15"/>
        <v>0.2</v>
      </c>
    </row>
    <row r="216" spans="1:17" ht="15">
      <c r="A216" s="19">
        <v>44109</v>
      </c>
      <c r="B216" s="20" t="str">
        <f t="shared" si="12"/>
        <v>2020</v>
      </c>
      <c r="C216" s="20" t="str">
        <f t="shared" si="13"/>
        <v>October</v>
      </c>
      <c r="D216" s="20" t="str">
        <f t="shared" si="14"/>
        <v>Monday</v>
      </c>
      <c r="E216" s="21" t="s">
        <v>31</v>
      </c>
      <c r="F216" s="21" t="s">
        <v>11</v>
      </c>
      <c r="G216" s="21">
        <v>143</v>
      </c>
      <c r="H216" s="21">
        <f>SUM($G$2:G216)</f>
        <v>45996</v>
      </c>
      <c r="I216" s="21">
        <v>80</v>
      </c>
      <c r="J216" s="21">
        <v>50</v>
      </c>
      <c r="K216" s="22">
        <v>11440</v>
      </c>
      <c r="L216" s="22">
        <f>SUM($K$2:K216)</f>
        <v>2247990</v>
      </c>
      <c r="M216" s="21">
        <v>7150</v>
      </c>
      <c r="N216" s="21">
        <f>'Data &amp; Tables'!$O216/'Data &amp; Tables'!$G216</f>
        <v>30</v>
      </c>
      <c r="O216" s="22">
        <v>4290</v>
      </c>
      <c r="P216" s="23">
        <f>SUM($O$2:O216)</f>
        <v>615998</v>
      </c>
      <c r="Q216" s="24">
        <f t="shared" si="15"/>
        <v>0.375</v>
      </c>
    </row>
    <row r="217" spans="1:17" ht="15">
      <c r="A217" s="13">
        <v>44114</v>
      </c>
      <c r="B217" s="14" t="str">
        <f t="shared" si="12"/>
        <v>2020</v>
      </c>
      <c r="C217" s="14" t="str">
        <f t="shared" si="13"/>
        <v>October</v>
      </c>
      <c r="D217" s="14" t="str">
        <f t="shared" si="14"/>
        <v>Saturday</v>
      </c>
      <c r="E217" s="15" t="s">
        <v>32</v>
      </c>
      <c r="F217" s="15" t="s">
        <v>9</v>
      </c>
      <c r="G217" s="15">
        <v>277</v>
      </c>
      <c r="H217" s="15">
        <f>SUM($G$2:G217)</f>
        <v>46273</v>
      </c>
      <c r="I217" s="15">
        <v>60</v>
      </c>
      <c r="J217" s="15">
        <v>41</v>
      </c>
      <c r="K217" s="16">
        <v>16620</v>
      </c>
      <c r="L217" s="16">
        <f>SUM($K$2:K217)</f>
        <v>2264610</v>
      </c>
      <c r="M217" s="15">
        <v>11357</v>
      </c>
      <c r="N217" s="15">
        <f>'Data &amp; Tables'!$O217/'Data &amp; Tables'!$G217</f>
        <v>19</v>
      </c>
      <c r="O217" s="16">
        <v>5263</v>
      </c>
      <c r="P217" s="17">
        <f>SUM($O$2:O217)</f>
        <v>621261</v>
      </c>
      <c r="Q217" s="18">
        <f t="shared" si="15"/>
        <v>0.31666666666666665</v>
      </c>
    </row>
    <row r="218" spans="1:17" ht="15">
      <c r="A218" s="19">
        <v>44123</v>
      </c>
      <c r="B218" s="20" t="str">
        <f t="shared" si="12"/>
        <v>2020</v>
      </c>
      <c r="C218" s="20" t="str">
        <f t="shared" si="13"/>
        <v>October</v>
      </c>
      <c r="D218" s="20" t="str">
        <f t="shared" si="14"/>
        <v>Monday</v>
      </c>
      <c r="E218" s="21" t="s">
        <v>30</v>
      </c>
      <c r="F218" s="21" t="s">
        <v>14</v>
      </c>
      <c r="G218" s="21">
        <v>230</v>
      </c>
      <c r="H218" s="21">
        <f>SUM($G$2:G218)</f>
        <v>46503</v>
      </c>
      <c r="I218" s="21">
        <v>50</v>
      </c>
      <c r="J218" s="21">
        <v>40</v>
      </c>
      <c r="K218" s="22">
        <v>11500</v>
      </c>
      <c r="L218" s="22">
        <f>SUM($K$2:K218)</f>
        <v>2276110</v>
      </c>
      <c r="M218" s="21">
        <v>9200</v>
      </c>
      <c r="N218" s="21">
        <f>'Data &amp; Tables'!$O218/'Data &amp; Tables'!$G218</f>
        <v>10</v>
      </c>
      <c r="O218" s="22">
        <v>2300</v>
      </c>
      <c r="P218" s="23">
        <f>SUM($O$2:O218)</f>
        <v>623561</v>
      </c>
      <c r="Q218" s="24">
        <f t="shared" si="15"/>
        <v>0.2</v>
      </c>
    </row>
    <row r="219" spans="1:17" ht="15">
      <c r="A219" s="13">
        <v>44128</v>
      </c>
      <c r="B219" s="14" t="str">
        <f t="shared" si="12"/>
        <v>2020</v>
      </c>
      <c r="C219" s="14" t="str">
        <f t="shared" si="13"/>
        <v>October</v>
      </c>
      <c r="D219" s="14" t="str">
        <f t="shared" si="14"/>
        <v>Saturday</v>
      </c>
      <c r="E219" s="15" t="s">
        <v>31</v>
      </c>
      <c r="F219" s="15" t="s">
        <v>11</v>
      </c>
      <c r="G219" s="15">
        <v>119</v>
      </c>
      <c r="H219" s="15">
        <f>SUM($G$2:G219)</f>
        <v>46622</v>
      </c>
      <c r="I219" s="15">
        <v>80</v>
      </c>
      <c r="J219" s="15">
        <v>50</v>
      </c>
      <c r="K219" s="16">
        <v>9520</v>
      </c>
      <c r="L219" s="16">
        <f>SUM($K$2:K219)</f>
        <v>2285630</v>
      </c>
      <c r="M219" s="15">
        <v>5950</v>
      </c>
      <c r="N219" s="15">
        <f>'Data &amp; Tables'!$O219/'Data &amp; Tables'!$G219</f>
        <v>30</v>
      </c>
      <c r="O219" s="16">
        <v>3570</v>
      </c>
      <c r="P219" s="17">
        <f>SUM($O$2:O219)</f>
        <v>627131</v>
      </c>
      <c r="Q219" s="18">
        <f t="shared" si="15"/>
        <v>0.375</v>
      </c>
    </row>
    <row r="220" spans="1:17" ht="15">
      <c r="A220" s="19">
        <v>44128</v>
      </c>
      <c r="B220" s="20" t="str">
        <f t="shared" si="12"/>
        <v>2020</v>
      </c>
      <c r="C220" s="20" t="str">
        <f t="shared" si="13"/>
        <v>October</v>
      </c>
      <c r="D220" s="20" t="str">
        <f t="shared" si="14"/>
        <v>Saturday</v>
      </c>
      <c r="E220" s="21" t="s">
        <v>33</v>
      </c>
      <c r="F220" s="21" t="s">
        <v>9</v>
      </c>
      <c r="G220" s="21">
        <v>205</v>
      </c>
      <c r="H220" s="21">
        <f>SUM($G$2:G220)</f>
        <v>46827</v>
      </c>
      <c r="I220" s="21">
        <v>60</v>
      </c>
      <c r="J220" s="21">
        <v>41</v>
      </c>
      <c r="K220" s="22">
        <v>12300</v>
      </c>
      <c r="L220" s="22">
        <f>SUM($K$2:K220)</f>
        <v>2297930</v>
      </c>
      <c r="M220" s="21">
        <v>8405</v>
      </c>
      <c r="N220" s="21">
        <f>'Data &amp; Tables'!$O220/'Data &amp; Tables'!$G220</f>
        <v>19</v>
      </c>
      <c r="O220" s="22">
        <v>3895</v>
      </c>
      <c r="P220" s="23">
        <f>SUM($O$2:O220)</f>
        <v>631026</v>
      </c>
      <c r="Q220" s="24">
        <f t="shared" si="15"/>
        <v>0.31666666666666665</v>
      </c>
    </row>
    <row r="221" spans="1:17" ht="15">
      <c r="A221" s="13">
        <v>44136</v>
      </c>
      <c r="B221" s="14" t="str">
        <f t="shared" si="12"/>
        <v>2020</v>
      </c>
      <c r="C221" s="14" t="str">
        <f t="shared" si="13"/>
        <v>November</v>
      </c>
      <c r="D221" s="14" t="str">
        <f t="shared" si="14"/>
        <v>Sunday</v>
      </c>
      <c r="E221" s="15" t="s">
        <v>29</v>
      </c>
      <c r="F221" s="15" t="s">
        <v>9</v>
      </c>
      <c r="G221" s="15">
        <v>280</v>
      </c>
      <c r="H221" s="15">
        <f>SUM($G$2:G221)</f>
        <v>47107</v>
      </c>
      <c r="I221" s="15">
        <v>60</v>
      </c>
      <c r="J221" s="15">
        <v>41</v>
      </c>
      <c r="K221" s="16">
        <v>16800</v>
      </c>
      <c r="L221" s="16">
        <f>SUM($K$2:K221)</f>
        <v>2314730</v>
      </c>
      <c r="M221" s="15">
        <v>11480</v>
      </c>
      <c r="N221" s="15">
        <f>'Data &amp; Tables'!$O221/'Data &amp; Tables'!$G221</f>
        <v>19</v>
      </c>
      <c r="O221" s="16">
        <v>5320</v>
      </c>
      <c r="P221" s="17">
        <f>SUM($O$2:O221)</f>
        <v>636346</v>
      </c>
      <c r="Q221" s="18">
        <f t="shared" si="15"/>
        <v>0.31666666666666665</v>
      </c>
    </row>
    <row r="222" spans="1:17" ht="15">
      <c r="A222" s="19">
        <v>44137</v>
      </c>
      <c r="B222" s="20" t="str">
        <f t="shared" si="12"/>
        <v>2020</v>
      </c>
      <c r="C222" s="20" t="str">
        <f t="shared" si="13"/>
        <v>November</v>
      </c>
      <c r="D222" s="20" t="str">
        <f t="shared" si="14"/>
        <v>Monday</v>
      </c>
      <c r="E222" s="21" t="s">
        <v>30</v>
      </c>
      <c r="F222" s="21" t="s">
        <v>12</v>
      </c>
      <c r="G222" s="21">
        <v>117</v>
      </c>
      <c r="H222" s="21">
        <f>SUM($G$2:G222)</f>
        <v>47224</v>
      </c>
      <c r="I222" s="21">
        <v>50</v>
      </c>
      <c r="J222" s="21">
        <v>40</v>
      </c>
      <c r="K222" s="22">
        <v>5850</v>
      </c>
      <c r="L222" s="22">
        <f>SUM($K$2:K222)</f>
        <v>2320580</v>
      </c>
      <c r="M222" s="21">
        <v>4680</v>
      </c>
      <c r="N222" s="21">
        <f>'Data &amp; Tables'!$O222/'Data &amp; Tables'!$G222</f>
        <v>10</v>
      </c>
      <c r="O222" s="22">
        <v>1170</v>
      </c>
      <c r="P222" s="23">
        <f>SUM($O$2:O222)</f>
        <v>637516</v>
      </c>
      <c r="Q222" s="24">
        <f t="shared" si="15"/>
        <v>0.2</v>
      </c>
    </row>
    <row r="223" spans="1:17" ht="15">
      <c r="A223" s="13">
        <v>44142</v>
      </c>
      <c r="B223" s="14" t="str">
        <f t="shared" si="12"/>
        <v>2020</v>
      </c>
      <c r="C223" s="14" t="str">
        <f t="shared" si="13"/>
        <v>November</v>
      </c>
      <c r="D223" s="14" t="str">
        <f t="shared" si="14"/>
        <v>Saturday</v>
      </c>
      <c r="E223" s="15" t="s">
        <v>29</v>
      </c>
      <c r="F223" s="15" t="s">
        <v>14</v>
      </c>
      <c r="G223" s="15">
        <v>213</v>
      </c>
      <c r="H223" s="15">
        <f>SUM($G$2:G223)</f>
        <v>47437</v>
      </c>
      <c r="I223" s="15">
        <v>50</v>
      </c>
      <c r="J223" s="15">
        <v>40</v>
      </c>
      <c r="K223" s="16">
        <v>10650</v>
      </c>
      <c r="L223" s="16">
        <f>SUM($K$2:K223)</f>
        <v>2331230</v>
      </c>
      <c r="M223" s="15">
        <v>8520</v>
      </c>
      <c r="N223" s="15">
        <f>'Data &amp; Tables'!$O223/'Data &amp; Tables'!$G223</f>
        <v>10</v>
      </c>
      <c r="O223" s="16">
        <v>2130</v>
      </c>
      <c r="P223" s="17">
        <f>SUM($O$2:O223)</f>
        <v>639646</v>
      </c>
      <c r="Q223" s="18">
        <f t="shared" si="15"/>
        <v>0.2</v>
      </c>
    </row>
    <row r="224" spans="1:17" ht="15">
      <c r="A224" s="19">
        <v>44144</v>
      </c>
      <c r="B224" s="20" t="str">
        <f t="shared" si="12"/>
        <v>2020</v>
      </c>
      <c r="C224" s="20" t="str">
        <f t="shared" si="13"/>
        <v>November</v>
      </c>
      <c r="D224" s="20" t="str">
        <f t="shared" si="14"/>
        <v>Monday</v>
      </c>
      <c r="E224" s="21" t="s">
        <v>33</v>
      </c>
      <c r="F224" s="21" t="s">
        <v>10</v>
      </c>
      <c r="G224" s="21">
        <v>150</v>
      </c>
      <c r="H224" s="21">
        <f>SUM($G$2:G224)</f>
        <v>47587</v>
      </c>
      <c r="I224" s="21">
        <v>20</v>
      </c>
      <c r="J224" s="21">
        <v>15</v>
      </c>
      <c r="K224" s="22">
        <v>3000</v>
      </c>
      <c r="L224" s="22">
        <f>SUM($K$2:K224)</f>
        <v>2334230</v>
      </c>
      <c r="M224" s="21">
        <v>2250</v>
      </c>
      <c r="N224" s="21">
        <f>'Data &amp; Tables'!$O224/'Data &amp; Tables'!$G224</f>
        <v>5</v>
      </c>
      <c r="O224" s="22">
        <v>750</v>
      </c>
      <c r="P224" s="23">
        <f>SUM($O$2:O224)</f>
        <v>640396</v>
      </c>
      <c r="Q224" s="24">
        <f t="shared" si="15"/>
        <v>0.25</v>
      </c>
    </row>
    <row r="225" spans="1:17" ht="15">
      <c r="A225" s="13">
        <v>44146</v>
      </c>
      <c r="B225" s="14" t="str">
        <f t="shared" si="12"/>
        <v>2020</v>
      </c>
      <c r="C225" s="14" t="str">
        <f t="shared" si="13"/>
        <v>November</v>
      </c>
      <c r="D225" s="14" t="str">
        <f t="shared" si="14"/>
        <v>Wednesday</v>
      </c>
      <c r="E225" s="15" t="s">
        <v>29</v>
      </c>
      <c r="F225" s="15" t="s">
        <v>12</v>
      </c>
      <c r="G225" s="15">
        <v>247</v>
      </c>
      <c r="H225" s="15">
        <f>SUM($G$2:G225)</f>
        <v>47834</v>
      </c>
      <c r="I225" s="15">
        <v>50</v>
      </c>
      <c r="J225" s="15">
        <v>40</v>
      </c>
      <c r="K225" s="16">
        <v>12350</v>
      </c>
      <c r="L225" s="16">
        <f>SUM($K$2:K225)</f>
        <v>2346580</v>
      </c>
      <c r="M225" s="15">
        <v>9880</v>
      </c>
      <c r="N225" s="15">
        <f>'Data &amp; Tables'!$O225/'Data &amp; Tables'!$G225</f>
        <v>10</v>
      </c>
      <c r="O225" s="16">
        <v>2470</v>
      </c>
      <c r="P225" s="17">
        <f>SUM($O$2:O225)</f>
        <v>642866</v>
      </c>
      <c r="Q225" s="18">
        <f t="shared" si="15"/>
        <v>0.2</v>
      </c>
    </row>
    <row r="226" spans="1:17" ht="15">
      <c r="A226" s="19">
        <v>44151</v>
      </c>
      <c r="B226" s="20" t="str">
        <f t="shared" si="12"/>
        <v>2020</v>
      </c>
      <c r="C226" s="20" t="str">
        <f t="shared" si="13"/>
        <v>November</v>
      </c>
      <c r="D226" s="20" t="str">
        <f t="shared" si="14"/>
        <v>Monday</v>
      </c>
      <c r="E226" s="21" t="s">
        <v>31</v>
      </c>
      <c r="F226" s="21" t="s">
        <v>11</v>
      </c>
      <c r="G226" s="21">
        <v>296</v>
      </c>
      <c r="H226" s="21">
        <f>SUM($G$2:G226)</f>
        <v>48130</v>
      </c>
      <c r="I226" s="21">
        <v>80</v>
      </c>
      <c r="J226" s="21">
        <v>50</v>
      </c>
      <c r="K226" s="22">
        <v>23680</v>
      </c>
      <c r="L226" s="22">
        <f>SUM($K$2:K226)</f>
        <v>2370260</v>
      </c>
      <c r="M226" s="21">
        <v>14800</v>
      </c>
      <c r="N226" s="21">
        <f>'Data &amp; Tables'!$O226/'Data &amp; Tables'!$G226</f>
        <v>30</v>
      </c>
      <c r="O226" s="22">
        <v>8880</v>
      </c>
      <c r="P226" s="23">
        <f>SUM($O$2:O226)</f>
        <v>651746</v>
      </c>
      <c r="Q226" s="24">
        <f t="shared" si="15"/>
        <v>0.375</v>
      </c>
    </row>
    <row r="227" spans="1:17" ht="15">
      <c r="A227" s="13">
        <v>44151</v>
      </c>
      <c r="B227" s="14" t="str">
        <f t="shared" si="12"/>
        <v>2020</v>
      </c>
      <c r="C227" s="14" t="str">
        <f t="shared" si="13"/>
        <v>November</v>
      </c>
      <c r="D227" s="14" t="str">
        <f t="shared" si="14"/>
        <v>Monday</v>
      </c>
      <c r="E227" s="15" t="s">
        <v>30</v>
      </c>
      <c r="F227" s="15" t="s">
        <v>13</v>
      </c>
      <c r="G227" s="15">
        <v>210</v>
      </c>
      <c r="H227" s="15">
        <f>SUM($G$2:G227)</f>
        <v>48340</v>
      </c>
      <c r="I227" s="15">
        <v>30</v>
      </c>
      <c r="J227" s="15">
        <v>25</v>
      </c>
      <c r="K227" s="16">
        <v>6300</v>
      </c>
      <c r="L227" s="16">
        <f>SUM($K$2:K227)</f>
        <v>2376560</v>
      </c>
      <c r="M227" s="15">
        <v>5250</v>
      </c>
      <c r="N227" s="15">
        <f>'Data &amp; Tables'!$O227/'Data &amp; Tables'!$G227</f>
        <v>5</v>
      </c>
      <c r="O227" s="16">
        <v>1050</v>
      </c>
      <c r="P227" s="17">
        <f>SUM($O$2:O227)</f>
        <v>652796</v>
      </c>
      <c r="Q227" s="18">
        <f t="shared" si="15"/>
        <v>0.16666666666666663</v>
      </c>
    </row>
    <row r="228" spans="1:17" ht="15">
      <c r="A228" s="19">
        <v>44154</v>
      </c>
      <c r="B228" s="20" t="str">
        <f t="shared" si="12"/>
        <v>2020</v>
      </c>
      <c r="C228" s="20" t="str">
        <f t="shared" si="13"/>
        <v>November</v>
      </c>
      <c r="D228" s="20" t="str">
        <f t="shared" si="14"/>
        <v>Thursday</v>
      </c>
      <c r="E228" s="21" t="s">
        <v>29</v>
      </c>
      <c r="F228" s="21" t="s">
        <v>13</v>
      </c>
      <c r="G228" s="21">
        <v>287</v>
      </c>
      <c r="H228" s="21">
        <f>SUM($G$2:G228)</f>
        <v>48627</v>
      </c>
      <c r="I228" s="21">
        <v>30</v>
      </c>
      <c r="J228" s="21">
        <v>25</v>
      </c>
      <c r="K228" s="22">
        <v>8610</v>
      </c>
      <c r="L228" s="22">
        <f>SUM($K$2:K228)</f>
        <v>2385170</v>
      </c>
      <c r="M228" s="21">
        <v>7175</v>
      </c>
      <c r="N228" s="21">
        <f>'Data &amp; Tables'!$O228/'Data &amp; Tables'!$G228</f>
        <v>5</v>
      </c>
      <c r="O228" s="22">
        <v>1435</v>
      </c>
      <c r="P228" s="23">
        <f>SUM($O$2:O228)</f>
        <v>654231</v>
      </c>
      <c r="Q228" s="24">
        <f t="shared" si="15"/>
        <v>0.16666666666666663</v>
      </c>
    </row>
    <row r="229" spans="1:17" ht="15">
      <c r="A229" s="13">
        <v>44158</v>
      </c>
      <c r="B229" s="14" t="str">
        <f t="shared" si="12"/>
        <v>2020</v>
      </c>
      <c r="C229" s="14" t="str">
        <f t="shared" si="13"/>
        <v>November</v>
      </c>
      <c r="D229" s="14" t="str">
        <f t="shared" si="14"/>
        <v>Monday</v>
      </c>
      <c r="E229" s="15" t="s">
        <v>30</v>
      </c>
      <c r="F229" s="15" t="s">
        <v>12</v>
      </c>
      <c r="G229" s="15">
        <v>272</v>
      </c>
      <c r="H229" s="15">
        <f>SUM($G$2:G229)</f>
        <v>48899</v>
      </c>
      <c r="I229" s="15">
        <v>50</v>
      </c>
      <c r="J229" s="15">
        <v>40</v>
      </c>
      <c r="K229" s="16">
        <v>13600</v>
      </c>
      <c r="L229" s="16">
        <f>SUM($K$2:K229)</f>
        <v>2398770</v>
      </c>
      <c r="M229" s="15">
        <v>10880</v>
      </c>
      <c r="N229" s="15">
        <f>'Data &amp; Tables'!$O229/'Data &amp; Tables'!$G229</f>
        <v>10</v>
      </c>
      <c r="O229" s="16">
        <v>2720</v>
      </c>
      <c r="P229" s="17">
        <f>SUM($O$2:O229)</f>
        <v>656951</v>
      </c>
      <c r="Q229" s="18">
        <f t="shared" si="15"/>
        <v>0.2</v>
      </c>
    </row>
    <row r="230" spans="1:17" ht="15">
      <c r="A230" s="19">
        <v>44162</v>
      </c>
      <c r="B230" s="20" t="str">
        <f t="shared" si="12"/>
        <v>2020</v>
      </c>
      <c r="C230" s="20" t="str">
        <f t="shared" si="13"/>
        <v>November</v>
      </c>
      <c r="D230" s="20" t="str">
        <f t="shared" si="14"/>
        <v>Friday</v>
      </c>
      <c r="E230" s="21" t="s">
        <v>29</v>
      </c>
      <c r="F230" s="21" t="s">
        <v>13</v>
      </c>
      <c r="G230" s="21">
        <v>292</v>
      </c>
      <c r="H230" s="21">
        <f>SUM($G$2:G230)</f>
        <v>49191</v>
      </c>
      <c r="I230" s="21">
        <v>30</v>
      </c>
      <c r="J230" s="21">
        <v>25</v>
      </c>
      <c r="K230" s="22">
        <v>8760</v>
      </c>
      <c r="L230" s="22">
        <f>SUM($K$2:K230)</f>
        <v>2407530</v>
      </c>
      <c r="M230" s="21">
        <v>7300</v>
      </c>
      <c r="N230" s="21">
        <f>'Data &amp; Tables'!$O230/'Data &amp; Tables'!$G230</f>
        <v>5</v>
      </c>
      <c r="O230" s="22">
        <v>1460</v>
      </c>
      <c r="P230" s="23">
        <f>SUM($O$2:O230)</f>
        <v>658411</v>
      </c>
      <c r="Q230" s="24">
        <f t="shared" si="15"/>
        <v>0.16666666666666663</v>
      </c>
    </row>
  </sheetData>
  <pageMargins left="0.7" right="0.7" top="0.75" bottom="0.75" header="0.3" footer="0.3"/>
  <pageSetup orientation="portrait" r:id="rId9"/>
  <ignoredErrors>
    <ignoredError sqref="P3:P230 L3:L230 H3:H230" formulaRange="1"/>
  </ignoredErrors>
  <drawing r:id="rId10"/>
  <tableParts count="1">
    <tablePart r:id="rId11"/>
  </tableParts>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6"/>
  <sheetViews>
    <sheetView topLeftCell="B1" workbookViewId="0">
      <selection activeCell="K4" sqref="K4"/>
    </sheetView>
  </sheetViews>
  <sheetFormatPr defaultRowHeight="14.25"/>
  <cols>
    <col min="2" max="2" width="11.375" customWidth="1"/>
    <col min="3" max="3" width="25" bestFit="1" customWidth="1"/>
  </cols>
  <sheetData>
    <row r="3" spans="2:7">
      <c r="B3" s="2" t="s">
        <v>21</v>
      </c>
      <c r="C3" s="3" t="s">
        <v>54</v>
      </c>
      <c r="E3" s="2" t="s">
        <v>75</v>
      </c>
      <c r="F3" s="3" t="s">
        <v>6</v>
      </c>
      <c r="G3" s="3" t="s">
        <v>8</v>
      </c>
    </row>
    <row r="4" spans="2:7">
      <c r="B4" s="4" t="s">
        <v>9</v>
      </c>
      <c r="C4" s="28">
        <v>0.31666666666666649</v>
      </c>
      <c r="E4" s="4" t="s">
        <v>16</v>
      </c>
      <c r="F4" s="5">
        <v>509730</v>
      </c>
      <c r="G4" s="5">
        <v>138933</v>
      </c>
    </row>
    <row r="5" spans="2:7">
      <c r="B5" s="4" t="s">
        <v>10</v>
      </c>
      <c r="C5" s="28">
        <v>0.25</v>
      </c>
      <c r="E5" s="31" t="s">
        <v>71</v>
      </c>
      <c r="F5" s="5">
        <v>206900</v>
      </c>
      <c r="G5" s="5">
        <v>59961</v>
      </c>
    </row>
    <row r="6" spans="2:7">
      <c r="B6" s="4" t="s">
        <v>11</v>
      </c>
      <c r="C6" s="28">
        <v>0.375</v>
      </c>
      <c r="E6" s="31" t="s">
        <v>72</v>
      </c>
      <c r="F6" s="5">
        <v>61200</v>
      </c>
      <c r="G6" s="5">
        <v>17160</v>
      </c>
    </row>
    <row r="7" spans="2:7">
      <c r="B7" s="4" t="s">
        <v>12</v>
      </c>
      <c r="C7" s="28">
        <v>0.20000000000000009</v>
      </c>
      <c r="E7" s="31" t="s">
        <v>73</v>
      </c>
      <c r="F7" s="5">
        <v>49360</v>
      </c>
      <c r="G7" s="5">
        <v>11084</v>
      </c>
    </row>
    <row r="8" spans="2:7">
      <c r="B8" s="4" t="s">
        <v>13</v>
      </c>
      <c r="C8" s="28">
        <v>0.16666666666666671</v>
      </c>
      <c r="E8" s="31" t="s">
        <v>74</v>
      </c>
      <c r="F8" s="5">
        <v>192270</v>
      </c>
      <c r="G8" s="5">
        <v>50728</v>
      </c>
    </row>
    <row r="9" spans="2:7">
      <c r="B9" s="4" t="s">
        <v>14</v>
      </c>
      <c r="C9" s="28">
        <v>0.20000000000000009</v>
      </c>
      <c r="E9" s="4" t="s">
        <v>17</v>
      </c>
      <c r="F9" s="5">
        <v>537580</v>
      </c>
      <c r="G9" s="5">
        <v>146635</v>
      </c>
    </row>
    <row r="10" spans="2:7">
      <c r="B10" s="4" t="s">
        <v>15</v>
      </c>
      <c r="C10" s="28">
        <v>0.25167394468704557</v>
      </c>
      <c r="E10" s="31" t="s">
        <v>71</v>
      </c>
      <c r="F10" s="5">
        <v>197790</v>
      </c>
      <c r="G10" s="5">
        <v>56515</v>
      </c>
    </row>
    <row r="11" spans="2:7">
      <c r="E11" s="31" t="s">
        <v>72</v>
      </c>
      <c r="F11" s="5">
        <v>86700</v>
      </c>
      <c r="G11" s="5">
        <v>24310</v>
      </c>
    </row>
    <row r="12" spans="2:7">
      <c r="B12" s="2" t="s">
        <v>1</v>
      </c>
      <c r="C12" s="3" t="s">
        <v>8</v>
      </c>
      <c r="E12" s="31" t="s">
        <v>73</v>
      </c>
      <c r="F12" s="5">
        <v>52710</v>
      </c>
      <c r="G12" s="5">
        <v>11754</v>
      </c>
    </row>
    <row r="13" spans="2:7">
      <c r="B13" s="4" t="s">
        <v>29</v>
      </c>
      <c r="C13" s="5">
        <v>158254</v>
      </c>
      <c r="E13" s="31" t="s">
        <v>74</v>
      </c>
      <c r="F13" s="5">
        <v>200380</v>
      </c>
      <c r="G13" s="5">
        <v>54056</v>
      </c>
    </row>
    <row r="14" spans="2:7">
      <c r="B14" s="4" t="s">
        <v>30</v>
      </c>
      <c r="C14" s="5">
        <v>151592</v>
      </c>
      <c r="E14" s="4" t="s">
        <v>18</v>
      </c>
      <c r="F14" s="5">
        <v>682560</v>
      </c>
      <c r="G14" s="5">
        <v>185399</v>
      </c>
    </row>
    <row r="15" spans="2:7">
      <c r="B15" s="4" t="s">
        <v>31</v>
      </c>
      <c r="C15" s="5">
        <v>146676</v>
      </c>
      <c r="E15" s="31" t="s">
        <v>71</v>
      </c>
      <c r="F15" s="5">
        <v>259550</v>
      </c>
      <c r="G15" s="5">
        <v>74353</v>
      </c>
    </row>
    <row r="16" spans="2:7">
      <c r="B16" s="4" t="s">
        <v>32</v>
      </c>
      <c r="C16" s="5">
        <v>114786</v>
      </c>
      <c r="E16" s="31" t="s">
        <v>72</v>
      </c>
      <c r="F16" s="5">
        <v>145860</v>
      </c>
      <c r="G16" s="5">
        <v>40898</v>
      </c>
    </row>
    <row r="17" spans="2:7">
      <c r="B17" s="4" t="s">
        <v>33</v>
      </c>
      <c r="C17" s="5">
        <v>87103</v>
      </c>
      <c r="E17" s="31" t="s">
        <v>73</v>
      </c>
      <c r="F17" s="5">
        <v>88660</v>
      </c>
      <c r="G17" s="5">
        <v>19734</v>
      </c>
    </row>
    <row r="18" spans="2:7">
      <c r="B18" s="4" t="s">
        <v>15</v>
      </c>
      <c r="C18" s="5">
        <v>658411</v>
      </c>
      <c r="E18" s="31" t="s">
        <v>74</v>
      </c>
      <c r="F18" s="5">
        <v>188490</v>
      </c>
      <c r="G18" s="5">
        <v>50414</v>
      </c>
    </row>
    <row r="19" spans="2:7">
      <c r="E19" s="4" t="s">
        <v>19</v>
      </c>
      <c r="F19" s="5">
        <v>677660</v>
      </c>
      <c r="G19" s="5">
        <v>187444</v>
      </c>
    </row>
    <row r="20" spans="2:7">
      <c r="B20" s="2" t="s">
        <v>1</v>
      </c>
      <c r="C20" s="3" t="s">
        <v>3</v>
      </c>
      <c r="E20" s="31" t="s">
        <v>71</v>
      </c>
      <c r="F20" s="5">
        <v>264610</v>
      </c>
      <c r="G20" s="5">
        <v>75734</v>
      </c>
    </row>
    <row r="21" spans="2:7">
      <c r="B21" s="4" t="s">
        <v>29</v>
      </c>
      <c r="C21" s="5">
        <v>12189</v>
      </c>
      <c r="E21" s="31" t="s">
        <v>72</v>
      </c>
      <c r="F21" s="5">
        <v>71910</v>
      </c>
      <c r="G21" s="5">
        <v>20163</v>
      </c>
    </row>
    <row r="22" spans="2:7">
      <c r="B22" s="4" t="s">
        <v>30</v>
      </c>
      <c r="C22" s="5">
        <v>10780</v>
      </c>
      <c r="E22" s="31" t="s">
        <v>73</v>
      </c>
      <c r="F22" s="5">
        <v>43710</v>
      </c>
      <c r="G22" s="5">
        <v>9729</v>
      </c>
    </row>
    <row r="23" spans="2:7">
      <c r="B23" s="4" t="s">
        <v>31</v>
      </c>
      <c r="C23" s="5">
        <v>9545</v>
      </c>
      <c r="E23" s="31" t="s">
        <v>74</v>
      </c>
      <c r="F23" s="5">
        <v>297430</v>
      </c>
      <c r="G23" s="5">
        <v>81818</v>
      </c>
    </row>
    <row r="24" spans="2:7">
      <c r="B24" s="4" t="s">
        <v>32</v>
      </c>
      <c r="C24" s="5">
        <v>9411</v>
      </c>
      <c r="E24" s="4" t="s">
        <v>15</v>
      </c>
      <c r="F24" s="5">
        <v>2407530</v>
      </c>
      <c r="G24" s="5">
        <v>658411</v>
      </c>
    </row>
    <row r="25" spans="2:7">
      <c r="B25" s="4" t="s">
        <v>33</v>
      </c>
      <c r="C25" s="5">
        <v>7266</v>
      </c>
    </row>
    <row r="26" spans="2:7">
      <c r="B26" s="4" t="s">
        <v>15</v>
      </c>
      <c r="C26" s="5">
        <v>49191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I s S a n d b o x E m b e d d e d " > < C u s t o m C o n t e n t > < ! [ C D A T A [ y e s ] ] > < / C u s t o m C o n t e n t > < / G e m i n i > 
</file>

<file path=customXml/item11.xml>��< ? x m l   v e r s i o n = " 1 . 0 "   e n c o d i n g = " U T F - 1 6 " ? > < G e m i n i   x m l n s = " h t t p : / / g e m i n i / p i v o t c u s t o m i z a t i o n / S h o w H i d d e n " > < C u s t o m C o n t e n t > < ! [ C D A T A [ T r u e ] ] > < / C u s t o m C o n t e n t > < / G e m i n i > 
</file>

<file path=customXml/item12.xml>��< ? x m l   v e r s i o n = " 1 . 0 "   e n c o d i n g = " U T F - 1 6 " ? > < G e m i n i   x m l n s = " h t t p : / / g e m i n i / p i v o t c u s t o m i z a t i o n / T a b l e C o u n t I n S a n d b o x " > < C u s t o m C o n t e n t > < ! [ C D A T A [ 1 ] ] > < / 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P o w e r P i v o t V e r s i o n " > < C u s t o m C o n t e n t > < ! [ C D A T A [ 1 1 . 0 . 9 1 6 6 . 1 8 8 ] ] > < / 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 C o l u m n s \ P r o u d u c t 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 C o l u m n s \ C u m u l a t i v e   Q u a n t i t y < / K e y > < / a : K e y > < a : V a l u e   i : t y p e = " T a b l e W i d g e t B a s e V i e w S t a t e " / > < / a : K e y V a l u e O f D i a g r a m O b j e c t K e y a n y T y p e z b w N T n L X > < a : K e y V a l u e O f D i a g r a m O b j e c t K e y a n y T y p e z b w N T n L X > < a : K e y > < K e y > C o l u m n s \ P r i c e   p e r   u n i t < / K e y > < / a : K e y > < a : V a l u e   i : t y p e = " T a b l e W i d g e t B a s e V i e w S t a t e " / > < / a : K e y V a l u e O f D i a g r a m O b j e c t K e y a n y T y p e z b w N T n L X > < a : K e y V a l u e O f D i a g r a m O b j e c t K e y a n y T y p e z b w N T n L X > < a : K e y > < K e y > C o l u m n s \ C o s t   p e r   u n i t 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 C o l u m n s \ C u m u l a t i v e 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 C o l u m n s \ P r o f i t   p e r   u n i t 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 C o l u m n s \ C u m u l a t i v e   P r o f i t < / K e y > < / a : K e y > < a : V a l u e   i : t y p e = " T a b l e W i d g e t B a s e V i e w S t a t e " / > < / a : K e y V a l u e O f D i a g r a m O b j e c t K e y a n y T y p e z b w N T n L X > < a : K e y V a l u e O f D i a g r a m O b j e c t K e y a n y T y p e z b w N T n L X > < a : K e y > < K e y > C o l u m n s \ P r o f i t � M a r g i n 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 2 0 2 5 - 0 9 - 2 7 T 0 1 : 1 9 : 2 2 . 0 5 8 5 3 6 4 + 0 3 : 0 0 < / L a s t P r o c e s s e d T i m e > < / D a t a M o d e l i n g S a n d b o x . S e r i a l i z e d S a n d b o x E r r o r C a c h e > ] ] > < / C u s t o m C o n t e n t > < / G e m i n i > 
</file>

<file path=customXml/item4.xml>��< ? x m l   v e r s i o n = " 1 . 0 "   e n c o d i n g = " U T F - 1 6 " ? > < G e m i n i   x m l n s = " h t t p : / / g e m i n i / p i v o t c u s t o m i z a t i o n / T a b l e O r d e r " > < C u s t o m C o n t e n t > < ! [ C D A T A [ T a b l e 1 ] ] > < / 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s t r i n g > < / k e y > < v a l u e > < i n t > 7 7 < / i n t > < / v a l u e > < / i t e m > < i t e m > < k e y > < s t r i n g > D a y < / s t r i n g > < / k e y > < v a l u e > < i n t > 5 9 < / i n t > < / v a l u e > < / i t e m > < i t e m > < k e y > < s t r i n g > C i t y < / s t r i n g > < / k e y > < v a l u e > < i n t > 6 0 < / i n t > < / v a l u e > < / i t e m > < i t e m > < k e y > < s t r i n g > P r o u d u c t < / s t r i n g > < / k e y > < v a l u e > < i n t > 9 2 < / i n t > < / v a l u e > < / i t e m > < i t e m > < k e y > < s t r i n g > Q u a n t i t y < / s t r i n g > < / k e y > < v a l u e > < i n t > 8 9 < / i n t > < / v a l u e > < / i t e m > < i t e m > < k e y > < s t r i n g > C u m u l a t i v e   Q u a n t i t y < / s t r i n g > < / k e y > < v a l u e > < i n t > 1 6 2 < / i n t > < / v a l u e > < / i t e m > < i t e m > < k e y > < s t r i n g > P r i c e   p e r   u n i t < / s t r i n g > < / k e y > < v a l u e > < i n t > 1 1 9 < / i n t > < / v a l u e > < / i t e m > < i t e m > < k e y > < s t r i n g > C o s t   p e r   u n i t < / s t r i n g > < / k e y > < v a l u e > < i n t > 1 1 5 < / i n t > < / v a l u e > < / i t e m > < i t e m > < k e y > < s t r i n g > R e v e n u e < / s t r i n g > < / k e y > < v a l u e > < i n t > 9 1 < / i n t > < / v a l u e > < / i t e m > < i t e m > < k e y > < s t r i n g > C u m u l a t i v e   R e v e n u e < / s t r i n g > < / k e y > < v a l u e > < i n t > 1 6 4 < / i n t > < / v a l u e > < / i t e m > < i t e m > < k e y > < s t r i n g > T o t a l   C o s t < / s t r i n g > < / k e y > < v a l u e > < i n t > 9 6 < / i n t > < / v a l u e > < / i t e m > < i t e m > < k e y > < s t r i n g > P r o f i t   p e r   u n i t < / s t r i n g > < / k e y > < v a l u e > < i n t > 1 2 2 < / i n t > < / v a l u e > < / i t e m > < i t e m > < k e y > < s t r i n g > P r o f i t < / s t r i n g > < / k e y > < v a l u e > < i n t > 7 0 < / i n t > < / v a l u e > < / i t e m > < i t e m > < k e y > < s t r i n g > C u m u l a t i v e   P r o f i t < / s t r i n g > < / k e y > < v a l u e > < i n t > 1 4 3 < / i n t > < / v a l u e > < / i t e m > < i t e m > < k e y > < s t r i n g > P r o f i t � M a r g i n   % < / s t r i n g > < / k e y > < v a l u e > < i n t > 1 3 0 < / i n t > < / v a l u e > < / i t e m > < / C o l u m n W i d t h s > < C o l u m n D i s p l a y I n d e x > < i t e m > < k e y > < s t r i n g > D a t e < / s t r i n g > < / k e y > < v a l u e > < i n t > 0 < / i n t > < / v a l u e > < / i t e m > < i t e m > < k e y > < s t r i n g > Y e a r < / s t r i n g > < / k e y > < v a l u e > < i n t > 1 < / i n t > < / v a l u e > < / i t e m > < i t e m > < k e y > < s t r i n g > M o n t h < / s t r i n g > < / k e y > < v a l u e > < i n t > 2 < / i n t > < / v a l u e > < / i t e m > < i t e m > < k e y > < s t r i n g > D a y < / s t r i n g > < / k e y > < v a l u e > < i n t > 3 < / i n t > < / v a l u e > < / i t e m > < i t e m > < k e y > < s t r i n g > C i t y < / s t r i n g > < / k e y > < v a l u e > < i n t > 4 < / i n t > < / v a l u e > < / i t e m > < i t e m > < k e y > < s t r i n g > P r o u d u c t < / s t r i n g > < / k e y > < v a l u e > < i n t > 5 < / i n t > < / v a l u e > < / i t e m > < i t e m > < k e y > < s t r i n g > Q u a n t i t y < / s t r i n g > < / k e y > < v a l u e > < i n t > 6 < / i n t > < / v a l u e > < / i t e m > < i t e m > < k e y > < s t r i n g > C u m u l a t i v e   Q u a n t i t y < / s t r i n g > < / k e y > < v a l u e > < i n t > 7 < / i n t > < / v a l u e > < / i t e m > < i t e m > < k e y > < s t r i n g > P r i c e   p e r   u n i t < / s t r i n g > < / k e y > < v a l u e > < i n t > 8 < / i n t > < / v a l u e > < / i t e m > < i t e m > < k e y > < s t r i n g > C o s t   p e r   u n i t < / s t r i n g > < / k e y > < v a l u e > < i n t > 9 < / i n t > < / v a l u e > < / i t e m > < i t e m > < k e y > < s t r i n g > R e v e n u e < / s t r i n g > < / k e y > < v a l u e > < i n t > 1 0 < / i n t > < / v a l u e > < / i t e m > < i t e m > < k e y > < s t r i n g > C u m u l a t i v e   R e v e n u e < / s t r i n g > < / k e y > < v a l u e > < i n t > 1 1 < / i n t > < / v a l u e > < / i t e m > < i t e m > < k e y > < s t r i n g > T o t a l   C o s t < / s t r i n g > < / k e y > < v a l u e > < i n t > 1 2 < / i n t > < / v a l u e > < / i t e m > < i t e m > < k e y > < s t r i n g > P r o f i t   p e r   u n i t < / s t r i n g > < / k e y > < v a l u e > < i n t > 1 3 < / i n t > < / v a l u e > < / i t e m > < i t e m > < k e y > < s t r i n g > P r o f i t < / s t r i n g > < / k e y > < v a l u e > < i n t > 1 4 < / i n t > < / v a l u e > < / i t e m > < i t e m > < k e y > < s t r i n g > C u m u l a t i v e   P r o f i t < / s t r i n g > < / k e y > < v a l u e > < i n t > 1 5 < / i n t > < / v a l u e > < / i t e m > < i t e m > < k e y > < s t r i n g > P r o f i t � M a r g i n   % < / 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T a b l e 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 M e a s u r e s \ C o u n t   o f   C i t y < / K e y > < / D i a g r a m O b j e c t K e y > < D i a g r a m O b j e c t K e y > < K e y > M e a s u r e s \ C o u n t   o f   C i t y \ T a g I n f o \ F o r m u l a < / K e y > < / D i a g r a m O b j e c t K e y > < D i a g r a m O b j e c t K e y > < K e y > M e a s u r e s \ C o u n t   o f   C i t y \ T a g I n f o \ V a l u e < / K e y > < / D i a g r a m O b j e c t K e y > < D i a g r a m O b j e c t K e y > < K e y > M e a s u r e s \ S u m   o f   R e v e n u e < / K e y > < / D i a g r a m O b j e c t K e y > < D i a g r a m O b j e c t K e y > < K e y > M e a s u r e s \ S u m   o f   R e v e n u e \ T a g I n f o \ F o r m u l a < / K e y > < / D i a g r a m O b j e c t K e y > < D i a g r a m O b j e c t K e y > < K e y > M e a s u r e s \ S u m   o f   R e v e n u e \ T a g I n f o \ V a l u e < / K e y > < / D i a g r a m O b j e c t K e y > < D i a g r a m O b j e c t K e y > < K e y > C o l u m n s \ D a t e < / K e y > < / D i a g r a m O b j e c t K e y > < D i a g r a m O b j e c t K e y > < K e y > C o l u m n s \ Y e a r < / K e y > < / D i a g r a m O b j e c t K e y > < D i a g r a m O b j e c t K e y > < K e y > C o l u m n s \ M o n t h < / K e y > < / D i a g r a m O b j e c t K e y > < D i a g r a m O b j e c t K e y > < K e y > C o l u m n s \ D a y < / K e y > < / D i a g r a m O b j e c t K e y > < D i a g r a m O b j e c t K e y > < K e y > C o l u m n s \ C i t y < / K e y > < / D i a g r a m O b j e c t K e y > < D i a g r a m O b j e c t K e y > < K e y > C o l u m n s \ P r o u d u c t < / K e y > < / D i a g r a m O b j e c t K e y > < D i a g r a m O b j e c t K e y > < K e y > C o l u m n s \ Q u a n t i t y < / K e y > < / D i a g r a m O b j e c t K e y > < D i a g r a m O b j e c t K e y > < K e y > C o l u m n s \ C u m u l a t i v e   Q u a n t i t y < / K e y > < / D i a g r a m O b j e c t K e y > < D i a g r a m O b j e c t K e y > < K e y > C o l u m n s \ P r i c e   p e r   u n i t < / K e y > < / D i a g r a m O b j e c t K e y > < D i a g r a m O b j e c t K e y > < K e y > C o l u m n s \ C o s t   p e r   u n i t < / K e y > < / D i a g r a m O b j e c t K e y > < D i a g r a m O b j e c t K e y > < K e y > C o l u m n s \ R e v e n u e < / K e y > < / D i a g r a m O b j e c t K e y > < D i a g r a m O b j e c t K e y > < K e y > C o l u m n s \ C u m u l a t i v e   R e v e n u e < / K e y > < / D i a g r a m O b j e c t K e y > < D i a g r a m O b j e c t K e y > < K e y > C o l u m n s \ T o t a l   C o s t < / K e y > < / D i a g r a m O b j e c t K e y > < D i a g r a m O b j e c t K e y > < K e y > C o l u m n s \ P r o f i t   p e r   u n i t < / K e y > < / D i a g r a m O b j e c t K e y > < D i a g r a m O b j e c t K e y > < K e y > C o l u m n s \ P r o f i t < / K e y > < / D i a g r a m O b j e c t K e y > < D i a g r a m O b j e c t K e y > < K e y > C o l u m n s \ C u m u l a t i v e   P r o f i t < / K e y > < / D i a g r a m O b j e c t K e y > < D i a g r a m O b j e c t K e y > < K e y > C o l u m n s \ P r o f i t � M a r g i n   % < / 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 1 4 < / 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 C i t y < / K e y > < / a : K e y > < a : V a l u e   i : t y p e = " M e a s u r e G r i d N o d e V i e w S t a t e " > < C o l u m n > 4 < / 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 M e a s u r e s \ S u m   o f   R e v e n u e < / K e y > < / a : K e y > < a : V a l u e   i : t y p e = " M e a s u r e G r i d N o d e V i e w S t a t e " > < C o l u m n > 1 0 < / 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 C o l u m n s \ D a y < / 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 C o l u m n s \ P r o u d u c t < / 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 C o l u m n s \ C u m u l a t i v e   Q u a n t i t y < / K e y > < / a : K e y > < a : V a l u e   i : t y p e = " M e a s u r e G r i d N o d e V i e w S t a t e " > < C o l u m n > 7 < / C o l u m n > < L a y e d O u t > t r u e < / L a y e d O u t > < / a : V a l u e > < / a : K e y V a l u e O f D i a g r a m O b j e c t K e y a n y T y p e z b w N T n L X > < a : K e y V a l u e O f D i a g r a m O b j e c t K e y a n y T y p e z b w N T n L X > < a : K e y > < K e y > C o l u m n s \ P r i c e   p e r   u n i t < / K e y > < / a : K e y > < a : V a l u e   i : t y p e = " M e a s u r e G r i d N o d e V i e w S t a t e " > < C o l u m n > 8 < / C o l u m n > < L a y e d O u t > t r u e < / L a y e d O u t > < / a : V a l u e > < / a : K e y V a l u e O f D i a g r a m O b j e c t K e y a n y T y p e z b w N T n L X > < a : K e y V a l u e O f D i a g r a m O b j e c t K e y a n y T y p e z b w N T n L X > < a : K e y > < K e y > C o l u m n s \ C o s t   p e r   u n i t < / K e y > < / a : K e y > < a : V a l u e   i : t y p e = " M e a s u r e G r i d N o d e V i e w S t a t e " > < C o l u m n > 9 < / C o l u m n > < L a y e d O u t > t r u e < / L a y e d O u t > < / a : V a l u e > < / a : K e y V a l u e O f D i a g r a m O b j e c t K e y a n y T y p e z b w N T n L X > < a : K e y V a l u e O f D i a g r a m O b j e c t K e y a n y T y p e z b w N T n L X > < a : K e y > < K e y > C o l u m n s \ R e v e n u e < / K e y > < / a : K e y > < a : V a l u e   i : t y p e = " M e a s u r e G r i d N o d e V i e w S t a t e " > < C o l u m n > 1 0 < / C o l u m n > < L a y e d O u t > t r u e < / L a y e d O u t > < / a : V a l u e > < / a : K e y V a l u e O f D i a g r a m O b j e c t K e y a n y T y p e z b w N T n L X > < a : K e y V a l u e O f D i a g r a m O b j e c t K e y a n y T y p e z b w N T n L X > < a : K e y > < K e y > C o l u m n s \ C u m u l a t i v e   R e v e n u e < / K e y > < / a : K e y > < a : V a l u e   i : t y p e = " M e a s u r e G r i d N o d e V i e w S t a t e " > < C o l u m n > 1 1 < / C o l u m n > < L a y e d O u t > t r u e < / L a y e d O u t > < / a : V a l u e > < / a : K e y V a l u e O f D i a g r a m O b j e c t K e y a n y T y p e z b w N T n L X > < a : K e y V a l u e O f D i a g r a m O b j e c t K e y a n y T y p e z b w N T n L X > < a : K e y > < K e y > C o l u m n s \ T o t a l   C o s t < / K e y > < / a : K e y > < a : V a l u e   i : t y p e = " M e a s u r e G r i d N o d e V i e w S t a t e " > < C o l u m n > 1 2 < / C o l u m n > < L a y e d O u t > t r u e < / L a y e d O u t > < / a : V a l u e > < / a : K e y V a l u e O f D i a g r a m O b j e c t K e y a n y T y p e z b w N T n L X > < a : K e y V a l u e O f D i a g r a m O b j e c t K e y a n y T y p e z b w N T n L X > < a : K e y > < K e y > C o l u m n s \ P r o f i t   p e r   u n i t < / K e y > < / a : K e y > < a : V a l u e   i : t y p e = " M e a s u r e G r i d N o d e V i e w S t a t e " > < C o l u m n > 1 3 < / C o l u m n > < L a y e d O u t > t r u e < / L a y e d O u t > < / a : V a l u e > < / a : K e y V a l u e O f D i a g r a m O b j e c t K e y a n y T y p e z b w N T n L X > < a : K e y V a l u e O f D i a g r a m O b j e c t K e y a n y T y p e z b w N T n L X > < a : K e y > < K e y > C o l u m n s \ P r o f i t < / K e y > < / a : K e y > < a : V a l u e   i : t y p e = " M e a s u r e G r i d N o d e V i e w S t a t e " > < C o l u m n > 1 4 < / C o l u m n > < L a y e d O u t > t r u e < / L a y e d O u t > < / a : V a l u e > < / a : K e y V a l u e O f D i a g r a m O b j e c t K e y a n y T y p e z b w N T n L X > < a : K e y V a l u e O f D i a g r a m O b j e c t K e y a n y T y p e z b w N T n L X > < a : K e y > < K e y > C o l u m n s \ C u m u l a t i v e   P r o f i t < / K e y > < / a : K e y > < a : V a l u e   i : t y p e = " M e a s u r e G r i d N o d e V i e w S t a t e " > < C o l u m n > 1 5 < / C o l u m n > < L a y e d O u t > t r u e < / L a y e d O u t > < / a : V a l u e > < / a : K e y V a l u e O f D i a g r a m O b j e c t K e y a n y T y p e z b w N T n L X > < a : K e y V a l u e O f D i a g r a m O b j e c t K e y a n y T y p e z b w N T n L X > < a : K e y > < K e y > C o l u m n s \ P r o f i t � M a r g i n   % < / K e y > < / a : K e y > < a : V a l u e   i : t y p e = " M e a s u r e G r i d N o d e V i e w S t a t e " > < C o l u m n > 1 6 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E9B06A9-F2A0-4460-93A4-7318642A2245}">
  <ds:schemaRefs/>
</ds:datastoreItem>
</file>

<file path=customXml/itemProps10.xml><?xml version="1.0" encoding="utf-8"?>
<ds:datastoreItem xmlns:ds="http://schemas.openxmlformats.org/officeDocument/2006/customXml" ds:itemID="{8ABE5C3D-5963-4006-B8C1-3C908D96B049}">
  <ds:schemaRefs/>
</ds:datastoreItem>
</file>

<file path=customXml/itemProps11.xml><?xml version="1.0" encoding="utf-8"?>
<ds:datastoreItem xmlns:ds="http://schemas.openxmlformats.org/officeDocument/2006/customXml" ds:itemID="{7A90DC59-F744-4B3D-9621-123BD72F1157}">
  <ds:schemaRefs/>
</ds:datastoreItem>
</file>

<file path=customXml/itemProps12.xml><?xml version="1.0" encoding="utf-8"?>
<ds:datastoreItem xmlns:ds="http://schemas.openxmlformats.org/officeDocument/2006/customXml" ds:itemID="{40CD024D-23AC-4BB2-BE78-AA60DBC93782}">
  <ds:schemaRefs/>
</ds:datastoreItem>
</file>

<file path=customXml/itemProps13.xml><?xml version="1.0" encoding="utf-8"?>
<ds:datastoreItem xmlns:ds="http://schemas.openxmlformats.org/officeDocument/2006/customXml" ds:itemID="{98A17A74-78D7-457B-9D87-5A4E5658EA59}">
  <ds:schemaRefs/>
</ds:datastoreItem>
</file>

<file path=customXml/itemProps14.xml><?xml version="1.0" encoding="utf-8"?>
<ds:datastoreItem xmlns:ds="http://schemas.openxmlformats.org/officeDocument/2006/customXml" ds:itemID="{F2B6EFAA-E580-45C7-8D0E-266A53643BFE}">
  <ds:schemaRefs/>
</ds:datastoreItem>
</file>

<file path=customXml/itemProps15.xml><?xml version="1.0" encoding="utf-8"?>
<ds:datastoreItem xmlns:ds="http://schemas.openxmlformats.org/officeDocument/2006/customXml" ds:itemID="{B3E5AF20-86F5-487C-9E45-63593925FD77}">
  <ds:schemaRefs/>
</ds:datastoreItem>
</file>

<file path=customXml/itemProps16.xml><?xml version="1.0" encoding="utf-8"?>
<ds:datastoreItem xmlns:ds="http://schemas.openxmlformats.org/officeDocument/2006/customXml" ds:itemID="{6339A163-EA7B-4F7E-99A2-A4D499946601}">
  <ds:schemaRefs/>
</ds:datastoreItem>
</file>

<file path=customXml/itemProps17.xml><?xml version="1.0" encoding="utf-8"?>
<ds:datastoreItem xmlns:ds="http://schemas.openxmlformats.org/officeDocument/2006/customXml" ds:itemID="{DED5D903-DF30-48B9-8242-EB93DAE4EE74}">
  <ds:schemaRefs/>
</ds:datastoreItem>
</file>

<file path=customXml/itemProps2.xml><?xml version="1.0" encoding="utf-8"?>
<ds:datastoreItem xmlns:ds="http://schemas.openxmlformats.org/officeDocument/2006/customXml" ds:itemID="{170165CD-4119-4842-8ADC-C95D9875F9E6}">
  <ds:schemaRefs/>
</ds:datastoreItem>
</file>

<file path=customXml/itemProps3.xml><?xml version="1.0" encoding="utf-8"?>
<ds:datastoreItem xmlns:ds="http://schemas.openxmlformats.org/officeDocument/2006/customXml" ds:itemID="{71F0C27A-01E9-4DAB-AF7F-E3063EA4624B}">
  <ds:schemaRefs/>
</ds:datastoreItem>
</file>

<file path=customXml/itemProps4.xml><?xml version="1.0" encoding="utf-8"?>
<ds:datastoreItem xmlns:ds="http://schemas.openxmlformats.org/officeDocument/2006/customXml" ds:itemID="{68FC7060-2C1D-4852-85DF-1A23AE93C052}">
  <ds:schemaRefs/>
</ds:datastoreItem>
</file>

<file path=customXml/itemProps5.xml><?xml version="1.0" encoding="utf-8"?>
<ds:datastoreItem xmlns:ds="http://schemas.openxmlformats.org/officeDocument/2006/customXml" ds:itemID="{79481FDE-9C30-4707-9621-7E73A43AB55E}">
  <ds:schemaRefs/>
</ds:datastoreItem>
</file>

<file path=customXml/itemProps6.xml><?xml version="1.0" encoding="utf-8"?>
<ds:datastoreItem xmlns:ds="http://schemas.openxmlformats.org/officeDocument/2006/customXml" ds:itemID="{D6F70692-6052-4AE4-A58C-DE5D097C8C9A}">
  <ds:schemaRefs/>
</ds:datastoreItem>
</file>

<file path=customXml/itemProps7.xml><?xml version="1.0" encoding="utf-8"?>
<ds:datastoreItem xmlns:ds="http://schemas.openxmlformats.org/officeDocument/2006/customXml" ds:itemID="{C9015DA6-6DD9-4A63-8525-59AD538AF20D}">
  <ds:schemaRefs/>
</ds:datastoreItem>
</file>

<file path=customXml/itemProps8.xml><?xml version="1.0" encoding="utf-8"?>
<ds:datastoreItem xmlns:ds="http://schemas.openxmlformats.org/officeDocument/2006/customXml" ds:itemID="{F12A4CFA-3EB2-43D4-9A85-1A46E88E033C}">
  <ds:schemaRefs/>
</ds:datastoreItem>
</file>

<file path=customXml/itemProps9.xml><?xml version="1.0" encoding="utf-8"?>
<ds:datastoreItem xmlns:ds="http://schemas.openxmlformats.org/officeDocument/2006/customXml" ds:itemID="{B62FEF14-C6D0-4F0C-A1FC-86CB412506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Statistics</vt:lpstr>
      <vt:lpstr>Data &amp; Tables</vt:lpstr>
      <vt:lpstr>Hidden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Eng.Mohamed Hafez</dc:creator>
  <cp:lastModifiedBy>ABDULLAH JABER</cp:lastModifiedBy>
  <dcterms:created xsi:type="dcterms:W3CDTF">2021-11-28T02:07:41Z</dcterms:created>
  <dcterms:modified xsi:type="dcterms:W3CDTF">2025-09-29T12:25:28Z</dcterms:modified>
</cp:coreProperties>
</file>