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GPIProject\"/>
    </mc:Choice>
  </mc:AlternateContent>
  <xr:revisionPtr revIDLastSave="0" documentId="13_ncr:1_{54190B4F-0B74-450D-99B1-D7E0604433B9}" xr6:coauthVersionLast="41" xr6:coauthVersionMax="45" xr10:uidLastSave="{00000000-0000-0000-0000-000000000000}"/>
  <bookViews>
    <workbookView xWindow="0" yWindow="0" windowWidth="21315" windowHeight="15495" xr2:uid="{DF85E423-6D6D-425A-8C7C-A6D919EDE1EC}"/>
  </bookViews>
  <sheets>
    <sheet name="I+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3" i="1"/>
  <c r="D8" i="1"/>
  <c r="D7" i="1"/>
  <c r="D6" i="1"/>
  <c r="D14" i="1" l="1"/>
  <c r="D17" i="1"/>
  <c r="D13" i="1"/>
  <c r="D11" i="1"/>
  <c r="D9" i="1" s="1"/>
  <c r="D16" i="1"/>
  <c r="D31" i="1"/>
  <c r="D29" i="1"/>
  <c r="D27" i="1"/>
  <c r="D26" i="1"/>
  <c r="D25" i="1"/>
  <c r="D23" i="1" s="1"/>
  <c r="D22" i="1"/>
  <c r="D12" i="1"/>
  <c r="D5" i="1" l="1"/>
</calcChain>
</file>

<file path=xl/sharedStrings.xml><?xml version="1.0" encoding="utf-8"?>
<sst xmlns="http://schemas.openxmlformats.org/spreadsheetml/2006/main" count="42" uniqueCount="42">
  <si>
    <t>GASTOS DE PERSONAL</t>
  </si>
  <si>
    <t>Total gastos de contratación de personal investigador</t>
  </si>
  <si>
    <t>Costes de adquisición de material inventariable</t>
  </si>
  <si>
    <t>Costes de adquisición de material fungible</t>
  </si>
  <si>
    <t>GASTOS COMPLEMENTARIOS</t>
  </si>
  <si>
    <t>Gastos de desplazamiento, viajes, estancias y dietas (derivados del proyecto)</t>
  </si>
  <si>
    <t>TOTAL INCENTIVO SOLICITADO</t>
  </si>
  <si>
    <t>Gastos elegibles</t>
  </si>
  <si>
    <t>GASTOR DE EJECUCIÓN</t>
  </si>
  <si>
    <t>Costes de investigación contractual, conocimientos técnicos y patentes</t>
  </si>
  <si>
    <t>Costes de consultoría, prestación de servicios, suministros, etc</t>
  </si>
  <si>
    <t>Gastos de material de difusión, publicaciones, promoción, catálogos, folletos, carteleria, etc.</t>
  </si>
  <si>
    <t>Otro gastos de funcionamiento derivados de la actividad de investigación</t>
  </si>
  <si>
    <t>Importe Solicitado</t>
  </si>
  <si>
    <t>Fuentes</t>
  </si>
  <si>
    <t>https://www.indeed.es/salaries/analista-de-sistema-Salaries</t>
  </si>
  <si>
    <t>Personal</t>
  </si>
  <si>
    <t>Ordenadores temporales + monitores</t>
  </si>
  <si>
    <t>Nuevo mobiliario de oficina (mesas + sillas)</t>
  </si>
  <si>
    <t>Telefonos mobiles de la compañía</t>
  </si>
  <si>
    <t>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</t>
  </si>
  <si>
    <t>Costes de subcontratación (Transportistas)</t>
  </si>
  <si>
    <t>Viaje de trabajo a los Hospitales</t>
  </si>
  <si>
    <t>Gastos de estancias en Hoteles durante el viaje</t>
  </si>
  <si>
    <t>Dietas</t>
  </si>
  <si>
    <t>Hospitales</t>
  </si>
  <si>
    <t>Folletos de información</t>
  </si>
  <si>
    <t>Seminarios de entrenamiento</t>
  </si>
  <si>
    <t>Gastos de inscripción en congresos y seminarios relacionados con la actividad</t>
  </si>
  <si>
    <t>Investigación de nuevas tecnologias</t>
  </si>
  <si>
    <t>Papel de documentacion</t>
  </si>
  <si>
    <t>Boligrafos</t>
  </si>
  <si>
    <t>Consulta de aspectos legales e eticos del proyecto</t>
  </si>
  <si>
    <t>Gastos en servidores</t>
  </si>
  <si>
    <t>https://www.macnificos.com/qnap-tvs-951x-servidor-nas?gclid=EAIaIQobChMI3L2kkp7R5QIVB_hRCh2NHAl_EAYYBCABEgJP7_D_BwE#sku-QNA0297</t>
  </si>
  <si>
    <t>Duracion en meses</t>
  </si>
  <si>
    <t>Total gastos de contratación de personal programador</t>
  </si>
  <si>
    <t xml:space="preserve">Total gastos de contratación de personal de diseño </t>
  </si>
  <si>
    <t>Total gastos de contratación de personal de documentación</t>
  </si>
  <si>
    <t>https://www.daxx.com/blog/development-trends/it-salaries-software-developer-trends-2019#:~:targetText=Software%20Engineer%20Salaries%20in%20Europe%2C%20February%202019&amp;targetText=French%2C%20Finnish%2C%20and%20Dutch%20developers,to%20%2455K%20per%20year.</t>
  </si>
  <si>
    <t>https://www.glassdoor.es/Sueldos/visual-designer-sueldo-SRCH_KO0,15.htm?countryRedirect=true</t>
  </si>
  <si>
    <t>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</si>
</sst>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3" borderId="0" xfId="2"/>
    <xf numFmtId="0" fontId="3" fillId="4" borderId="1" xfId="3"/>
    <xf numFmtId="0" fontId="5" fillId="0" borderId="0" xfId="5"/>
    <xf numFmtId="0" fontId="1" fillId="2" borderId="0" xfId="1"/>
    <xf numFmtId="0" fontId="4" fillId="5" borderId="2" xfId="4"/>
  </cellXfs>
  <cellStyles count="6">
    <cellStyle name="Bueno" xfId="1" builtinId="26"/>
    <cellStyle name="Celda de comprobación" xfId="4" builtinId="23"/>
    <cellStyle name="Entrada" xfId="3" builtinId="20"/>
    <cellStyle name="Hipervínculo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nificos.com/qnap-tvs-951x-servidor-nas?gclid=EAIaIQobChMI3L2kkp7R5QIVB_hRCh2NHAl_EAYYBCABEgJP7_D_BwE" TargetMode="External"/><Relationship Id="rId2" Type="http://schemas.openxmlformats.org/officeDocument/2006/relationships/hyperlink" Target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TargetMode="External"/><Relationship Id="rId1" Type="http://schemas.openxmlformats.org/officeDocument/2006/relationships/hyperlink" Target="https://www.indeed.es/salaries/analista-de-sistema-Salaries" TargetMode="External"/><Relationship Id="rId6" Type="http://schemas.openxmlformats.org/officeDocument/2006/relationships/hyperlink" Target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TargetMode="External"/><Relationship Id="rId5" Type="http://schemas.openxmlformats.org/officeDocument/2006/relationships/hyperlink" Target="https://www.glassdoor.es/Sueldos/visual-designer-sueldo-SRCH_KO0,15.htm?countryRedirect=true" TargetMode="External"/><Relationship Id="rId4" Type="http://schemas.openxmlformats.org/officeDocument/2006/relationships/hyperlink" Target="https://www.daxx.com/blog/development-trends/it-salaries-software-developer-trends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E267-DA2E-48FF-ABF8-195CAC91C758}">
  <dimension ref="A2:E33"/>
  <sheetViews>
    <sheetView tabSelected="1" topLeftCell="A7" workbookViewId="0">
      <selection activeCell="D5" sqref="D5"/>
    </sheetView>
  </sheetViews>
  <sheetFormatPr baseColWidth="10" defaultRowHeight="15" x14ac:dyDescent="0.25"/>
  <cols>
    <col min="1" max="1" width="17.85546875" bestFit="1" customWidth="1"/>
    <col min="3" max="3" width="84.42578125" bestFit="1" customWidth="1"/>
    <col min="4" max="4" width="17.42578125" bestFit="1" customWidth="1"/>
  </cols>
  <sheetData>
    <row r="2" spans="1:5" x14ac:dyDescent="0.25">
      <c r="A2" s="1" t="s">
        <v>16</v>
      </c>
      <c r="B2" s="4">
        <v>22</v>
      </c>
    </row>
    <row r="3" spans="1:5" x14ac:dyDescent="0.25">
      <c r="A3" s="1" t="s">
        <v>25</v>
      </c>
      <c r="B3" s="4">
        <v>6</v>
      </c>
      <c r="C3" s="1" t="s">
        <v>7</v>
      </c>
      <c r="D3" s="1" t="s">
        <v>13</v>
      </c>
      <c r="E3" s="1" t="s">
        <v>14</v>
      </c>
    </row>
    <row r="4" spans="1:5" x14ac:dyDescent="0.25">
      <c r="A4" s="1" t="s">
        <v>35</v>
      </c>
      <c r="B4" s="4">
        <v>8</v>
      </c>
      <c r="C4" s="1" t="s">
        <v>0</v>
      </c>
      <c r="D4" s="2">
        <f>SUM(D5:D8)</f>
        <v>54585</v>
      </c>
    </row>
    <row r="5" spans="1:5" x14ac:dyDescent="0.25">
      <c r="C5" t="s">
        <v>1</v>
      </c>
      <c r="D5">
        <f>3*2800</f>
        <v>8400</v>
      </c>
      <c r="E5" s="3" t="s">
        <v>15</v>
      </c>
    </row>
    <row r="6" spans="1:5" x14ac:dyDescent="0.25">
      <c r="C6" t="s">
        <v>36</v>
      </c>
      <c r="D6">
        <f>5*3050</f>
        <v>15250</v>
      </c>
      <c r="E6" s="3" t="s">
        <v>39</v>
      </c>
    </row>
    <row r="7" spans="1:5" x14ac:dyDescent="0.25">
      <c r="C7" t="s">
        <v>37</v>
      </c>
      <c r="D7">
        <f>5*2887</f>
        <v>14435</v>
      </c>
      <c r="E7" s="3" t="s">
        <v>40</v>
      </c>
    </row>
    <row r="8" spans="1:5" x14ac:dyDescent="0.25">
      <c r="C8" t="s">
        <v>38</v>
      </c>
      <c r="D8">
        <f>3*5500</f>
        <v>16500</v>
      </c>
      <c r="E8" s="3" t="s">
        <v>41</v>
      </c>
    </row>
    <row r="9" spans="1:5" ht="15.75" thickBot="1" x14ac:dyDescent="0.3">
      <c r="C9" s="1" t="s">
        <v>8</v>
      </c>
      <c r="D9" s="2">
        <f>SUM(D10:D22)</f>
        <v>17221.36</v>
      </c>
    </row>
    <row r="10" spans="1:5" ht="16.5" thickTop="1" thickBot="1" x14ac:dyDescent="0.3">
      <c r="C10" s="5" t="s">
        <v>2</v>
      </c>
      <c r="D10" s="5"/>
    </row>
    <row r="11" spans="1:5" ht="15.75" thickTop="1" x14ac:dyDescent="0.25">
      <c r="C11" t="s">
        <v>17</v>
      </c>
      <c r="D11">
        <f>((395.1+200)*(B2-2)/2)</f>
        <v>5951</v>
      </c>
    </row>
    <row r="12" spans="1:5" x14ac:dyDescent="0.25">
      <c r="C12" t="s">
        <v>18</v>
      </c>
      <c r="D12">
        <f>(260 * (B2-2)/2)</f>
        <v>2600</v>
      </c>
    </row>
    <row r="13" spans="1:5" x14ac:dyDescent="0.25">
      <c r="C13" t="s">
        <v>19</v>
      </c>
      <c r="D13">
        <f>4 * 156.84</f>
        <v>627.36</v>
      </c>
    </row>
    <row r="14" spans="1:5" ht="15.75" thickBot="1" x14ac:dyDescent="0.3">
      <c r="C14" t="s">
        <v>33</v>
      </c>
      <c r="D14">
        <f>B3*979</f>
        <v>5874</v>
      </c>
      <c r="E14" s="3" t="s">
        <v>34</v>
      </c>
    </row>
    <row r="15" spans="1:5" ht="16.5" thickTop="1" thickBot="1" x14ac:dyDescent="0.3">
      <c r="C15" s="5" t="s">
        <v>3</v>
      </c>
      <c r="D15" s="5"/>
    </row>
    <row r="16" spans="1:5" ht="15.75" thickTop="1" x14ac:dyDescent="0.25">
      <c r="C16" t="s">
        <v>31</v>
      </c>
      <c r="D16">
        <f>11.5 * (B2/2)</f>
        <v>126.5</v>
      </c>
    </row>
    <row r="17" spans="3:5" ht="15.75" thickBot="1" x14ac:dyDescent="0.3">
      <c r="C17" t="s">
        <v>30</v>
      </c>
      <c r="D17">
        <f>(17.95*(B2-2))</f>
        <v>359</v>
      </c>
    </row>
    <row r="18" spans="3:5" ht="16.5" thickTop="1" thickBot="1" x14ac:dyDescent="0.3">
      <c r="C18" s="5" t="s">
        <v>9</v>
      </c>
      <c r="D18" s="5"/>
    </row>
    <row r="19" spans="3:5" ht="16.5" thickTop="1" thickBot="1" x14ac:dyDescent="0.3">
      <c r="C19" t="s">
        <v>29</v>
      </c>
      <c r="D19">
        <v>500</v>
      </c>
    </row>
    <row r="20" spans="3:5" ht="16.5" thickTop="1" thickBot="1" x14ac:dyDescent="0.3">
      <c r="C20" s="5" t="s">
        <v>10</v>
      </c>
      <c r="D20" s="5"/>
    </row>
    <row r="21" spans="3:5" ht="15.75" thickTop="1" x14ac:dyDescent="0.25">
      <c r="C21" t="s">
        <v>32</v>
      </c>
      <c r="D21">
        <v>700</v>
      </c>
    </row>
    <row r="22" spans="3:5" x14ac:dyDescent="0.25">
      <c r="C22" t="s">
        <v>21</v>
      </c>
      <c r="D22">
        <f>2*(9.67*25)</f>
        <v>483.5</v>
      </c>
      <c r="E22" s="3" t="s">
        <v>20</v>
      </c>
    </row>
    <row r="23" spans="3:5" ht="15.75" thickBot="1" x14ac:dyDescent="0.3">
      <c r="C23" s="1" t="s">
        <v>4</v>
      </c>
      <c r="D23" s="2">
        <f>SUM(D24:D32)</f>
        <v>4880</v>
      </c>
    </row>
    <row r="24" spans="3:5" ht="16.5" thickTop="1" thickBot="1" x14ac:dyDescent="0.3">
      <c r="C24" s="5" t="s">
        <v>5</v>
      </c>
      <c r="D24" s="5"/>
    </row>
    <row r="25" spans="3:5" ht="15.75" thickTop="1" x14ac:dyDescent="0.25">
      <c r="C25" t="s">
        <v>22</v>
      </c>
      <c r="D25">
        <f>(50*12)*B3</f>
        <v>3600</v>
      </c>
    </row>
    <row r="26" spans="3:5" x14ac:dyDescent="0.25">
      <c r="C26" t="s">
        <v>23</v>
      </c>
      <c r="D26">
        <f>(5*20*4)</f>
        <v>400</v>
      </c>
    </row>
    <row r="27" spans="3:5" ht="15.75" thickBot="1" x14ac:dyDescent="0.3">
      <c r="C27" t="s">
        <v>24</v>
      </c>
      <c r="D27">
        <f>40*6</f>
        <v>240</v>
      </c>
    </row>
    <row r="28" spans="3:5" ht="16.5" thickTop="1" thickBot="1" x14ac:dyDescent="0.3">
      <c r="C28" s="5" t="s">
        <v>11</v>
      </c>
      <c r="D28" s="5"/>
    </row>
    <row r="29" spans="3:5" ht="16.5" thickTop="1" thickBot="1" x14ac:dyDescent="0.3">
      <c r="C29" t="s">
        <v>26</v>
      </c>
      <c r="D29">
        <f>200*1.1</f>
        <v>220.00000000000003</v>
      </c>
    </row>
    <row r="30" spans="3:5" ht="16.5" thickTop="1" thickBot="1" x14ac:dyDescent="0.3">
      <c r="C30" s="5" t="s">
        <v>28</v>
      </c>
      <c r="D30" s="5"/>
    </row>
    <row r="31" spans="3:5" ht="15.75" thickTop="1" x14ac:dyDescent="0.25">
      <c r="C31" t="s">
        <v>27</v>
      </c>
      <c r="D31">
        <f>6*70</f>
        <v>420</v>
      </c>
    </row>
    <row r="32" spans="3:5" x14ac:dyDescent="0.25">
      <c r="C32" t="s">
        <v>12</v>
      </c>
      <c r="D32">
        <v>0</v>
      </c>
    </row>
    <row r="33" spans="3:4" x14ac:dyDescent="0.25">
      <c r="C33" s="1" t="s">
        <v>6</v>
      </c>
      <c r="D33" s="2">
        <f>$D$23+$D$9+$D$4</f>
        <v>76686.36</v>
      </c>
    </row>
  </sheetData>
  <hyperlinks>
    <hyperlink ref="E5" r:id="rId1" xr:uid="{A5EA3BFF-2177-41FF-88DF-87E944913007}"/>
    <hyperlink ref="E22" r:id="rId2" display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xr:uid="{11D9247F-F427-4A5C-811F-A4B70A2A4A08}"/>
    <hyperlink ref="E14" r:id="rId3" location="sku-QNA0297" display="https://www.macnificos.com/qnap-tvs-951x-servidor-nas?gclid=EAIaIQobChMI3L2kkp7R5QIVB_hRCh2NHAl_EAYYBCABEgJP7_D_BwE - sku-QNA0297" xr:uid="{2ACFFC73-A127-4A21-9EB6-E59CC8710761}"/>
    <hyperlink ref="E6" r:id="rId4" location=":~:targetText=Software%20Engineer%20Salaries%20in%20Europe%2C%20February%202019&amp;targetText=French%2C%20Finnish%2C%20and%20Dutch%20developers,to%20%2455K%20per%20year." display="https://www.daxx.com/blog/development-trends/it-salaries-software-developer-trends-2019 - :~:targetText=Software%20Engineer%20Salaries%20in%20Europe%2C%20February%202019&amp;targetText=French%2C%20Finnish%2C%20and%20Dutch%20developers,to%20%2455K%20per%20year." xr:uid="{DD30B966-E32B-43B3-9CC8-80EE81BE6ADA}"/>
    <hyperlink ref="E7" r:id="rId5" xr:uid="{FC7E32F4-1C0D-4DA4-9FAA-98F181F61AE4}"/>
    <hyperlink ref="E8" r:id="rId6" display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xr:uid="{10AD0CDA-24A0-4A67-94C0-58F7E1F37D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I+d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Rubio Garcia</dc:creator>
  <cp:lastModifiedBy>takitow33</cp:lastModifiedBy>
  <dcterms:created xsi:type="dcterms:W3CDTF">2019-11-04T17:43:41Z</dcterms:created>
  <dcterms:modified xsi:type="dcterms:W3CDTF">2019-11-08T19:35:11Z</dcterms:modified>
</cp:coreProperties>
</file>