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us\Desktop\GOWell\ReportAutomation\Vid\"/>
    </mc:Choice>
  </mc:AlternateContent>
  <xr:revisionPtr revIDLastSave="0" documentId="13_ncr:1_{75F097C8-9C50-40D3-86D9-818D3FBFF1B8}" xr6:coauthVersionLast="47" xr6:coauthVersionMax="47" xr10:uidLastSave="{00000000-0000-0000-0000-000000000000}"/>
  <bookViews>
    <workbookView xWindow="-108" yWindow="-108" windowWidth="23256" windowHeight="12456" tabRatio="609" activeTab="3" xr2:uid="{00000000-000D-0000-FFFF-FFFF00000000}"/>
  </bookViews>
  <sheets>
    <sheet name="firstPipe" sheetId="1" r:id="rId1"/>
    <sheet name="secondPipe" sheetId="2" r:id="rId2"/>
    <sheet name="thirdPipe" sheetId="3" r:id="rId3"/>
    <sheet name="fourthPipe" sheetId="4" r:id="rId4"/>
    <sheet name="fifthPipe" sheetId="5" r:id="rId5"/>
    <sheet name="intervals MAIN" sheetId="6" r:id="rId6"/>
    <sheet name="OPS" sheetId="7" r:id="rId7"/>
    <sheet name="WELL_SCHEMATIC" sheetId="8" r:id="rId8"/>
    <sheet name="CHANNELS" sheetId="9" r:id="rId9"/>
    <sheet name="RAW" sheetId="10" r:id="rId10"/>
    <sheet name="PROC" sheetId="11" r:id="rId11"/>
    <sheet name="THICKNESS" sheetId="12" r:id="rId12"/>
  </sheets>
  <functionGroups builtInGroupCount="19"/>
  <definedNames>
    <definedName name="_xlnm._FilterDatabase" localSheetId="4" hidden="1">fifthPipe!$B$1:$J$51</definedName>
    <definedName name="_xlnm._FilterDatabase" localSheetId="0" hidden="1">firstPipe!$B$1:$J$170</definedName>
    <definedName name="_xlnm._FilterDatabase" localSheetId="3" hidden="1">fourthPipe!$B$1:$J$221</definedName>
    <definedName name="_xlnm._FilterDatabase" localSheetId="1" hidden="1">secondPipe!$B$1:$J$145</definedName>
    <definedName name="_xlnm._FilterDatabase" localSheetId="2" hidden="1">thirdPipe!$B$1:$J$223</definedName>
    <definedName name="_xleta.AVERAGE" hidden="1" xlm="1">#NAME?</definedName>
    <definedName name="_xleta.TYPE" hidden="1" xlm="1">#NAME?</definedName>
    <definedName name="_xleta.VALUE" hidden="1" xlm="1">#NAME?</definedName>
    <definedName name="DynamicBar" localSheetId="4">"OFFSET('Master Worksheet'!$I$3:$I$502,COUNTA('Master Worksheet'!$I$3:$I$502)-1,1)"</definedName>
    <definedName name="DynamicBar" localSheetId="0">"OFFSET('Master Worksheet'!$I$3:$I$502,COUNTA('Master Worksheet'!$I$3:$I$502)-1,1)"</definedName>
    <definedName name="DynamicBar" localSheetId="3">"OFFSET('Master Worksheet'!$I$3:$I$502,COUNTA('Master Worksheet'!$I$3:$I$502)-1,1)"</definedName>
    <definedName name="DynamicBar" localSheetId="1">"OFFSET('Master Worksheet'!$I$3:$I$502,COUNTA('Master Worksheet'!$I$3:$I$502)-1,1)"</definedName>
    <definedName name="DynamicBar" localSheetId="2">"OFFSET('Master Worksheet'!$I$3:$I$502,COUNTA('Master Worksheet'!$I$3:$I$502)-1,1)"</definedName>
    <definedName name="DynamicBar">"OFFSET('Master Worksheet'!$I$3:$I$502,0,0,COUNTA('Master Worksheet'!$I$3:$I$502))"</definedName>
    <definedName name="DynamicBarLabel" localSheetId="4">OFFSET([0]!DynamicBar,0,-1)</definedName>
    <definedName name="DynamicBarLabel" localSheetId="0">OFFSET([0]!DynamicBar,0,-1)</definedName>
    <definedName name="DynamicBarLabel" localSheetId="3">OFFSET([0]!DynamicBar,0,-1)</definedName>
    <definedName name="DynamicBarLabel" localSheetId="1">OFFSET([0]!DynamicBar,0,-1)</definedName>
    <definedName name="DynamicBarLabel" localSheetId="2">OFFSET([0]!DynamicBar,0,-1)</definedName>
    <definedName name="JointCount">"OFFSET('Master Worksheet'!$I$3:$I$502,0,0,COUNTA('Master Worksheet'!$I$3:$I$502))"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344" i="11" l="1"/>
  <c r="AZ343" i="11"/>
  <c r="AZ342" i="11"/>
  <c r="AZ341" i="11"/>
  <c r="AZ340" i="11"/>
  <c r="AZ339" i="11"/>
  <c r="AZ338" i="11"/>
  <c r="AZ337" i="11"/>
  <c r="AZ336" i="11"/>
  <c r="AZ335" i="11"/>
  <c r="AZ334" i="11"/>
  <c r="AZ333" i="11"/>
  <c r="AZ332" i="11"/>
  <c r="AZ331" i="11"/>
  <c r="AZ330" i="11"/>
  <c r="AZ329" i="11"/>
  <c r="AZ328" i="11"/>
  <c r="AZ315" i="11"/>
  <c r="AZ314" i="11"/>
  <c r="AZ313" i="11"/>
  <c r="AZ312" i="11"/>
  <c r="AZ311" i="11"/>
  <c r="AZ310" i="11"/>
  <c r="AZ309" i="11"/>
  <c r="AZ308" i="11"/>
  <c r="AZ307" i="11"/>
  <c r="AZ306" i="11"/>
  <c r="AZ305" i="11"/>
  <c r="AZ304" i="11"/>
  <c r="AZ303" i="11"/>
  <c r="AZ302" i="11"/>
  <c r="AQ262" i="11"/>
  <c r="AQ261" i="11"/>
  <c r="AQ260" i="11"/>
  <c r="AQ259" i="11"/>
  <c r="AQ258" i="11"/>
  <c r="AQ257" i="11"/>
  <c r="AQ256" i="11"/>
  <c r="AQ255" i="11"/>
  <c r="AQ254" i="11"/>
  <c r="AQ253" i="11"/>
  <c r="AQ252" i="11"/>
  <c r="AQ251" i="11"/>
  <c r="AQ250" i="11"/>
  <c r="AQ249" i="11"/>
  <c r="AQ248" i="11"/>
  <c r="AQ247" i="11"/>
  <c r="AQ246" i="11"/>
  <c r="AQ245" i="11"/>
  <c r="AZ244" i="11"/>
  <c r="AQ244" i="11"/>
  <c r="AZ243" i="11"/>
  <c r="AQ243" i="11"/>
  <c r="AZ242" i="11"/>
  <c r="AQ242" i="11"/>
  <c r="AZ241" i="11"/>
  <c r="AQ241" i="11"/>
  <c r="AZ240" i="11"/>
  <c r="AQ240" i="11"/>
  <c r="AZ239" i="11"/>
  <c r="AQ239" i="11"/>
  <c r="AZ238" i="11"/>
  <c r="AQ238" i="11"/>
  <c r="AZ237" i="11"/>
  <c r="AQ237" i="11"/>
  <c r="AZ236" i="11"/>
  <c r="AQ236" i="11"/>
  <c r="AZ235" i="11"/>
  <c r="AQ235" i="11"/>
  <c r="AQ234" i="11"/>
  <c r="AQ233" i="11"/>
  <c r="AQ232" i="11"/>
  <c r="AQ231" i="11"/>
  <c r="AQ230" i="11"/>
  <c r="AQ229" i="11"/>
  <c r="AQ228" i="11"/>
  <c r="AQ227" i="11"/>
  <c r="AQ226" i="11"/>
  <c r="AQ225" i="11"/>
  <c r="AQ194" i="11"/>
  <c r="AQ193" i="11"/>
  <c r="AQ192" i="11"/>
  <c r="AQ191" i="11"/>
  <c r="AQ190" i="11"/>
  <c r="AQ189" i="11"/>
  <c r="AQ188" i="11"/>
  <c r="AQ187" i="11"/>
  <c r="AQ186" i="11"/>
  <c r="AQ185" i="11"/>
  <c r="AQ184" i="11"/>
  <c r="AQ183" i="11"/>
  <c r="AQ182" i="11"/>
  <c r="AQ181" i="11"/>
  <c r="AQ180" i="11"/>
  <c r="AQ179" i="11"/>
  <c r="AQ178" i="11"/>
  <c r="AQ177" i="11"/>
  <c r="AQ176" i="11"/>
  <c r="AQ175" i="11"/>
  <c r="AQ174" i="11"/>
  <c r="AQ173" i="11"/>
  <c r="AQ172" i="11"/>
  <c r="AQ171" i="11"/>
  <c r="AQ170" i="11"/>
  <c r="AQ169" i="11"/>
  <c r="AQ168" i="11"/>
  <c r="AQ167" i="11"/>
  <c r="AQ166" i="11"/>
  <c r="AQ165" i="11"/>
  <c r="AQ164" i="11"/>
  <c r="AQ163" i="11"/>
  <c r="AQ162" i="11"/>
  <c r="AQ37" i="11"/>
  <c r="AQ36" i="11"/>
  <c r="AQ35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T20" i="11"/>
  <c r="AQ20" i="11"/>
  <c r="AT19" i="11"/>
  <c r="AQ19" i="11"/>
  <c r="AT18" i="11"/>
  <c r="AQ18" i="11"/>
  <c r="AT17" i="11"/>
  <c r="AQ17" i="11"/>
  <c r="AT16" i="11"/>
  <c r="AQ16" i="11"/>
  <c r="AT15" i="11"/>
  <c r="AQ15" i="11"/>
  <c r="AT14" i="11"/>
  <c r="AQ14" i="11"/>
  <c r="AT13" i="11"/>
  <c r="AQ13" i="11"/>
  <c r="AT12" i="11"/>
  <c r="AQ12" i="11"/>
  <c r="AT11" i="11"/>
  <c r="AQ11" i="11"/>
  <c r="AT10" i="11"/>
  <c r="AQ10" i="11"/>
  <c r="AT9" i="11"/>
  <c r="AQ9" i="11"/>
  <c r="AT8" i="11"/>
  <c r="AQ8" i="11"/>
  <c r="AT7" i="11"/>
  <c r="AT6" i="11"/>
  <c r="AT5" i="11"/>
  <c r="AT4" i="11"/>
  <c r="AT3" i="11"/>
  <c r="BE2" i="11" a="1"/>
  <c r="BD119" i="11"/>
  <c r="BD118" i="11"/>
  <c r="BD117" i="11"/>
  <c r="BD116" i="11"/>
  <c r="BD115" i="11"/>
  <c r="BD114" i="11"/>
  <c r="BD113" i="11"/>
  <c r="BD112" i="11"/>
  <c r="BD111" i="11"/>
  <c r="BD110" i="11"/>
  <c r="BD109" i="11"/>
  <c r="BD108" i="11"/>
  <c r="BD107" i="11"/>
  <c r="BD106" i="11"/>
  <c r="BD105" i="11"/>
  <c r="BD104" i="11"/>
  <c r="BD103" i="11"/>
  <c r="BD102" i="11"/>
  <c r="BD101" i="11"/>
  <c r="BD100" i="11"/>
  <c r="BD99" i="11"/>
  <c r="BD98" i="11"/>
  <c r="BD97" i="11"/>
  <c r="BD96" i="11"/>
  <c r="BD95" i="11"/>
  <c r="BD94" i="11"/>
  <c r="BD93" i="11"/>
  <c r="BD92" i="11"/>
  <c r="BD91" i="11"/>
  <c r="BD90" i="11"/>
  <c r="BD89" i="11"/>
  <c r="BD88" i="11"/>
  <c r="BD87" i="11"/>
  <c r="BD86" i="11"/>
  <c r="BD85" i="11"/>
  <c r="BD84" i="11"/>
  <c r="BD83" i="11"/>
  <c r="BD82" i="11"/>
  <c r="BD81" i="11"/>
  <c r="BD80" i="11"/>
  <c r="BD79" i="11"/>
  <c r="BD78" i="11"/>
  <c r="BD77" i="11"/>
  <c r="BD76" i="11"/>
  <c r="BD75" i="11"/>
  <c r="BD74" i="11"/>
  <c r="BD73" i="11"/>
  <c r="BD72" i="11"/>
  <c r="BD71" i="11"/>
  <c r="BD70" i="11"/>
  <c r="BD69" i="11"/>
  <c r="BD68" i="11"/>
  <c r="BD67" i="11"/>
  <c r="BD66" i="11"/>
  <c r="BD65" i="11"/>
  <c r="BD64" i="11"/>
  <c r="BD63" i="11"/>
  <c r="BD62" i="11"/>
  <c r="BD61" i="11"/>
  <c r="BD60" i="11"/>
  <c r="BD59" i="11"/>
  <c r="BD58" i="11"/>
  <c r="BD57" i="11"/>
  <c r="BD56" i="11"/>
  <c r="BD55" i="11"/>
  <c r="BD54" i="11"/>
  <c r="BD2" i="11" a="1"/>
  <c r="BD2" i="11"/>
  <c r="BC2" i="11" a="1"/>
  <c r="BC2" i="11"/>
  <c r="BB2" i="11" a="1"/>
  <c r="BB2" i="11"/>
  <c r="AT2" i="11"/>
  <c r="AT1" i="11"/>
  <c r="AZ344" i="10"/>
  <c r="AZ343" i="10"/>
  <c r="AZ342" i="10"/>
  <c r="AZ341" i="10"/>
  <c r="AZ340" i="10"/>
  <c r="AZ339" i="10"/>
  <c r="AZ338" i="10"/>
  <c r="AZ337" i="10"/>
  <c r="AZ336" i="10"/>
  <c r="AZ335" i="10"/>
  <c r="AZ334" i="10"/>
  <c r="AZ333" i="10"/>
  <c r="AZ332" i="10"/>
  <c r="AZ331" i="10"/>
  <c r="AZ330" i="10"/>
  <c r="AZ329" i="10"/>
  <c r="AZ328" i="10"/>
  <c r="AZ315" i="10"/>
  <c r="AZ314" i="10"/>
  <c r="AZ313" i="10"/>
  <c r="AZ312" i="10"/>
  <c r="AZ311" i="10"/>
  <c r="AZ310" i="10"/>
  <c r="AZ309" i="10"/>
  <c r="AZ308" i="10"/>
  <c r="AZ307" i="10"/>
  <c r="AZ306" i="10"/>
  <c r="AZ305" i="10"/>
  <c r="AZ304" i="10"/>
  <c r="AZ303" i="10"/>
  <c r="AZ302" i="10"/>
  <c r="AQ262" i="10"/>
  <c r="AQ261" i="10"/>
  <c r="AQ260" i="10"/>
  <c r="AQ259" i="10"/>
  <c r="AQ258" i="10"/>
  <c r="AQ257" i="10"/>
  <c r="AQ256" i="10"/>
  <c r="AQ255" i="10"/>
  <c r="AQ254" i="10"/>
  <c r="AQ253" i="10"/>
  <c r="AQ252" i="10"/>
  <c r="AQ251" i="10"/>
  <c r="AQ250" i="10"/>
  <c r="AQ249" i="10"/>
  <c r="AQ248" i="10"/>
  <c r="AQ247" i="10"/>
  <c r="AQ246" i="10"/>
  <c r="AQ245" i="10"/>
  <c r="AZ244" i="10"/>
  <c r="AQ244" i="10"/>
  <c r="AZ243" i="10"/>
  <c r="AQ243" i="10"/>
  <c r="AZ242" i="10"/>
  <c r="AQ242" i="10"/>
  <c r="AZ241" i="10"/>
  <c r="AQ241" i="10"/>
  <c r="AZ240" i="10"/>
  <c r="AQ240" i="10"/>
  <c r="AZ239" i="10"/>
  <c r="AQ239" i="10"/>
  <c r="AZ238" i="10"/>
  <c r="AQ238" i="10"/>
  <c r="AZ237" i="10"/>
  <c r="AQ237" i="10"/>
  <c r="AZ236" i="10"/>
  <c r="AQ236" i="10"/>
  <c r="AZ235" i="10"/>
  <c r="AQ235" i="10"/>
  <c r="AQ234" i="10"/>
  <c r="AQ233" i="10"/>
  <c r="AQ232" i="10"/>
  <c r="AQ231" i="10"/>
  <c r="AQ230" i="10"/>
  <c r="AQ229" i="10"/>
  <c r="AQ228" i="10"/>
  <c r="AQ227" i="10"/>
  <c r="AQ226" i="10"/>
  <c r="AQ225" i="10"/>
  <c r="AQ194" i="10"/>
  <c r="AQ193" i="10"/>
  <c r="AQ192" i="10"/>
  <c r="AQ191" i="10"/>
  <c r="AQ190" i="10"/>
  <c r="AQ189" i="10"/>
  <c r="AQ188" i="10"/>
  <c r="AQ187" i="10"/>
  <c r="AQ186" i="10"/>
  <c r="AQ185" i="10"/>
  <c r="AQ184" i="10"/>
  <c r="AQ183" i="10"/>
  <c r="AQ182" i="10"/>
  <c r="AQ181" i="10"/>
  <c r="AQ180" i="10"/>
  <c r="AQ179" i="10"/>
  <c r="AQ178" i="10"/>
  <c r="AQ177" i="10"/>
  <c r="AQ176" i="10"/>
  <c r="AQ175" i="10"/>
  <c r="AQ174" i="10"/>
  <c r="AQ173" i="10"/>
  <c r="AQ172" i="10"/>
  <c r="AQ171" i="10"/>
  <c r="AQ170" i="10"/>
  <c r="AQ169" i="10"/>
  <c r="AQ168" i="10"/>
  <c r="AQ167" i="10"/>
  <c r="AQ166" i="10"/>
  <c r="AQ165" i="10"/>
  <c r="AQ164" i="10"/>
  <c r="AQ163" i="10"/>
  <c r="AQ162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T20" i="10"/>
  <c r="AQ20" i="10"/>
  <c r="AT19" i="10"/>
  <c r="AQ19" i="10"/>
  <c r="AT18" i="10"/>
  <c r="AQ18" i="10"/>
  <c r="AT17" i="10"/>
  <c r="AQ17" i="10"/>
  <c r="AT16" i="10"/>
  <c r="AQ16" i="10"/>
  <c r="AT15" i="10"/>
  <c r="AQ15" i="10"/>
  <c r="AT14" i="10"/>
  <c r="AQ14" i="10"/>
  <c r="AT13" i="10"/>
  <c r="AQ13" i="10"/>
  <c r="AT12" i="10"/>
  <c r="AQ12" i="10"/>
  <c r="AT11" i="10"/>
  <c r="AQ11" i="10"/>
  <c r="AT10" i="10"/>
  <c r="AQ10" i="10"/>
  <c r="AT9" i="10"/>
  <c r="AQ9" i="10"/>
  <c r="AT8" i="10"/>
  <c r="AQ8" i="10"/>
  <c r="AT7" i="10"/>
  <c r="AT6" i="10"/>
  <c r="AT5" i="10"/>
  <c r="AT4" i="10"/>
  <c r="AT3" i="10"/>
  <c r="BE2" i="10" a="1"/>
  <c r="BE2" i="10"/>
  <c r="BD2" i="10" a="1"/>
  <c r="BC2" i="10" a="1"/>
  <c r="BC2" i="10"/>
  <c r="BB2" i="10" a="1"/>
  <c r="BB2" i="10"/>
  <c r="AT2" i="10"/>
  <c r="AT1" i="10"/>
  <c r="B34" i="9" a="1"/>
  <c r="B34" i="9"/>
  <c r="I21" i="9" a="1"/>
  <c r="I21" i="9"/>
  <c r="B15" i="9" a="1"/>
  <c r="B15" i="9"/>
  <c r="Q14" i="9"/>
  <c r="P14" i="9"/>
  <c r="I14" i="9"/>
  <c r="H14" i="9"/>
  <c r="Q13" i="9"/>
  <c r="P13" i="9"/>
  <c r="I13" i="9"/>
  <c r="H13" i="9"/>
  <c r="Q12" i="9"/>
  <c r="P12" i="9"/>
  <c r="I12" i="9"/>
  <c r="H12" i="9"/>
  <c r="Q11" i="9"/>
  <c r="P11" i="9"/>
  <c r="I11" i="9"/>
  <c r="H11" i="9"/>
  <c r="Q10" i="9"/>
  <c r="P10" i="9"/>
  <c r="I10" i="9"/>
  <c r="H10" i="9"/>
  <c r="Q9" i="9"/>
  <c r="P9" i="9"/>
  <c r="I9" i="9"/>
  <c r="H9" i="9"/>
  <c r="Q8" i="9"/>
  <c r="P8" i="9"/>
  <c r="I8" i="9"/>
  <c r="H8" i="9"/>
  <c r="Q7" i="9"/>
  <c r="P7" i="9"/>
  <c r="I7" i="9"/>
  <c r="H7" i="9"/>
  <c r="Q6" i="9"/>
  <c r="P6" i="9"/>
  <c r="I6" i="9"/>
  <c r="H6" i="9"/>
  <c r="Q5" i="9"/>
  <c r="P5" i="9"/>
  <c r="I5" i="9"/>
  <c r="H5" i="9"/>
  <c r="Q4" i="9"/>
  <c r="P4" i="9"/>
  <c r="I4" i="9"/>
  <c r="H4" i="9"/>
  <c r="Q3" i="9"/>
  <c r="P3" i="9"/>
  <c r="I3" i="9"/>
  <c r="H3" i="9"/>
  <c r="Q2" i="9"/>
  <c r="P2" i="9"/>
  <c r="I2" i="9"/>
  <c r="H2" i="9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M27" i="6"/>
  <c r="R250" i="4" a="1"/>
  <c r="R250" i="4"/>
  <c r="Q250" i="4" a="1"/>
  <c r="Q250" i="4"/>
  <c r="R249" i="4" a="1"/>
  <c r="R249" i="4"/>
  <c r="Q249" i="4" a="1"/>
  <c r="Q249" i="4"/>
  <c r="R248" i="4" a="1"/>
  <c r="R248" i="4"/>
  <c r="Q248" i="4" a="1"/>
  <c r="Q248" i="4"/>
  <c r="R247" i="4" a="1"/>
  <c r="R247" i="4"/>
  <c r="Q247" i="4" a="1"/>
  <c r="Q247" i="4"/>
  <c r="R246" i="4" a="1"/>
  <c r="R246" i="4"/>
  <c r="Q246" i="4" a="1"/>
  <c r="Q246" i="4"/>
  <c r="R245" i="4" a="1"/>
  <c r="R245" i="4"/>
  <c r="Q245" i="4" a="1"/>
  <c r="Q245" i="4"/>
  <c r="R244" i="4" a="1"/>
  <c r="R244" i="4"/>
  <c r="Q244" i="4" a="1"/>
  <c r="Q244" i="4"/>
  <c r="R243" i="4" a="1"/>
  <c r="R243" i="4"/>
  <c r="Q243" i="4" a="1"/>
  <c r="Q243" i="4"/>
  <c r="R242" i="4" a="1"/>
  <c r="R242" i="4"/>
  <c r="Q242" i="4" a="1"/>
  <c r="Q242" i="4"/>
  <c r="R241" i="4" a="1"/>
  <c r="R241" i="4"/>
  <c r="Q241" i="4" a="1"/>
  <c r="Q241" i="4"/>
  <c r="R240" i="4" a="1"/>
  <c r="R240" i="4"/>
  <c r="Q240" i="4" a="1"/>
  <c r="Q240" i="4"/>
  <c r="R239" i="4" a="1"/>
  <c r="R239" i="4"/>
  <c r="Q239" i="4" a="1"/>
  <c r="Q239" i="4"/>
  <c r="R238" i="4" a="1"/>
  <c r="R238" i="4"/>
  <c r="Q238" i="4" a="1"/>
  <c r="Q238" i="4"/>
  <c r="R237" i="4" a="1"/>
  <c r="R237" i="4"/>
  <c r="Q237" i="4" a="1"/>
  <c r="Q237" i="4"/>
  <c r="R236" i="4" a="1"/>
  <c r="R236" i="4"/>
  <c r="Q236" i="4" a="1"/>
  <c r="Q236" i="4"/>
  <c r="R235" i="4" a="1"/>
  <c r="R235" i="4"/>
  <c r="Q235" i="4" a="1"/>
  <c r="Q235" i="4"/>
  <c r="R234" i="4" a="1"/>
  <c r="R234" i="4"/>
  <c r="Q234" i="4" a="1"/>
  <c r="Q234" i="4"/>
  <c r="R233" i="4" a="1"/>
  <c r="R233" i="4"/>
  <c r="Q233" i="4" a="1"/>
  <c r="Q233" i="4"/>
  <c r="R232" i="4" a="1"/>
  <c r="R232" i="4"/>
  <c r="Q232" i="4" a="1"/>
  <c r="Q232" i="4"/>
  <c r="R231" i="4" a="1"/>
  <c r="R231" i="4"/>
  <c r="Q231" i="4" a="1"/>
  <c r="Q231" i="4"/>
  <c r="R230" i="4" a="1"/>
  <c r="R230" i="4"/>
  <c r="Q230" i="4" a="1"/>
  <c r="Q230" i="4"/>
  <c r="R229" i="4" a="1"/>
  <c r="R229" i="4"/>
  <c r="Q229" i="4" a="1"/>
  <c r="Q229" i="4"/>
  <c r="R228" i="4" a="1"/>
  <c r="R228" i="4"/>
  <c r="Q228" i="4" a="1"/>
  <c r="Q228" i="4"/>
  <c r="R227" i="4" a="1"/>
  <c r="R227" i="4"/>
  <c r="Q227" i="4" a="1"/>
  <c r="Q227" i="4"/>
  <c r="R226" i="4" a="1"/>
  <c r="R226" i="4"/>
  <c r="Q226" i="4" a="1"/>
  <c r="Q226" i="4"/>
  <c r="R225" i="4" a="1"/>
  <c r="R225" i="4"/>
  <c r="Q225" i="4" a="1"/>
  <c r="Q225" i="4"/>
  <c r="R224" i="4" a="1"/>
  <c r="R224" i="4"/>
  <c r="Q224" i="4" a="1"/>
  <c r="Q224" i="4"/>
  <c r="R223" i="4" a="1"/>
  <c r="R223" i="4"/>
  <c r="Q223" i="4" a="1"/>
  <c r="Q223" i="4"/>
  <c r="R222" i="4" a="1"/>
  <c r="R222" i="4"/>
  <c r="Q222" i="4" a="1"/>
  <c r="Q222" i="4"/>
  <c r="R221" i="4" a="1"/>
  <c r="R221" i="4"/>
  <c r="Q221" i="4" a="1"/>
  <c r="Q221" i="4"/>
  <c r="R220" i="4" a="1"/>
  <c r="R220" i="4"/>
  <c r="Q220" i="4" a="1"/>
  <c r="Q220" i="4"/>
  <c r="R219" i="4" a="1"/>
  <c r="R219" i="4"/>
  <c r="Q219" i="4" a="1"/>
  <c r="Q219" i="4"/>
  <c r="R218" i="4" a="1"/>
  <c r="R218" i="4"/>
  <c r="Q218" i="4" a="1"/>
  <c r="Q218" i="4"/>
  <c r="R217" i="4" a="1"/>
  <c r="R217" i="4"/>
  <c r="Q217" i="4" a="1"/>
  <c r="Q217" i="4" s="1"/>
  <c r="R216" i="4" a="1"/>
  <c r="R216" i="4"/>
  <c r="Q216" i="4" a="1"/>
  <c r="Q216" i="4"/>
  <c r="R215" i="4" a="1"/>
  <c r="R215" i="4"/>
  <c r="Q215" i="4" a="1"/>
  <c r="Q215" i="4"/>
  <c r="R214" i="4" a="1"/>
  <c r="R214" i="4"/>
  <c r="Q214" i="4" a="1"/>
  <c r="Q214" i="4"/>
  <c r="R213" i="4" a="1"/>
  <c r="R213" i="4"/>
  <c r="Q213" i="4" a="1"/>
  <c r="Q213" i="4"/>
  <c r="R212" i="4" a="1"/>
  <c r="R212" i="4"/>
  <c r="Q212" i="4" a="1"/>
  <c r="Q212" i="4"/>
  <c r="R211" i="4" a="1"/>
  <c r="R211" i="4"/>
  <c r="Q211" i="4" a="1"/>
  <c r="Q211" i="4"/>
  <c r="R210" i="4" a="1"/>
  <c r="R210" i="4"/>
  <c r="Q210" i="4" a="1"/>
  <c r="Q210" i="4"/>
  <c r="R209" i="4" a="1"/>
  <c r="R209" i="4"/>
  <c r="Q209" i="4" a="1"/>
  <c r="Q209" i="4"/>
  <c r="R208" i="4" a="1"/>
  <c r="R208" i="4"/>
  <c r="Q208" i="4" a="1"/>
  <c r="Q208" i="4"/>
  <c r="R207" i="4" a="1"/>
  <c r="R207" i="4"/>
  <c r="Q207" i="4" a="1"/>
  <c r="Q207" i="4"/>
  <c r="R206" i="4" a="1"/>
  <c r="R206" i="4"/>
  <c r="Q206" i="4" a="1"/>
  <c r="Q206" i="4"/>
  <c r="R205" i="4" a="1"/>
  <c r="R205" i="4"/>
  <c r="Q205" i="4" a="1"/>
  <c r="Q205" i="4"/>
  <c r="R204" i="4" a="1"/>
  <c r="R204" i="4"/>
  <c r="Q204" i="4" a="1"/>
  <c r="Q204" i="4"/>
  <c r="R203" i="4" a="1"/>
  <c r="R203" i="4"/>
  <c r="Q203" i="4" a="1"/>
  <c r="Q203" i="4"/>
  <c r="R202" i="4" a="1"/>
  <c r="R202" i="4"/>
  <c r="Q202" i="4" a="1"/>
  <c r="Q202" i="4"/>
  <c r="R201" i="4" a="1"/>
  <c r="R201" i="4"/>
  <c r="Q201" i="4" a="1"/>
  <c r="Q201" i="4"/>
  <c r="R200" i="4" a="1"/>
  <c r="R200" i="4"/>
  <c r="Q200" i="4" a="1"/>
  <c r="Q200" i="4"/>
  <c r="R199" i="4" a="1"/>
  <c r="R199" i="4"/>
  <c r="Q199" i="4" a="1"/>
  <c r="Q199" i="4"/>
  <c r="R198" i="4" a="1"/>
  <c r="R198" i="4"/>
  <c r="Q198" i="4" a="1"/>
  <c r="Q198" i="4"/>
  <c r="R197" i="4" a="1"/>
  <c r="R197" i="4"/>
  <c r="Q197" i="4" a="1"/>
  <c r="Q197" i="4"/>
  <c r="R196" i="4" a="1"/>
  <c r="R196" i="4"/>
  <c r="Q196" i="4" a="1"/>
  <c r="Q196" i="4"/>
  <c r="R195" i="4" a="1"/>
  <c r="R195" i="4"/>
  <c r="Q195" i="4" a="1"/>
  <c r="Q195" i="4"/>
  <c r="R194" i="4" a="1"/>
  <c r="R194" i="4"/>
  <c r="Q194" i="4" a="1"/>
  <c r="Q194" i="4"/>
  <c r="R193" i="4" a="1"/>
  <c r="R193" i="4"/>
  <c r="Q193" i="4" a="1"/>
  <c r="Q193" i="4"/>
  <c r="R192" i="4" a="1"/>
  <c r="R192" i="4"/>
  <c r="Q192" i="4" a="1"/>
  <c r="Q192" i="4"/>
  <c r="R191" i="4" a="1"/>
  <c r="R191" i="4"/>
  <c r="Q191" i="4" a="1"/>
  <c r="Q191" i="4"/>
  <c r="R190" i="4" a="1"/>
  <c r="R190" i="4"/>
  <c r="Q190" i="4" a="1"/>
  <c r="Q190" i="4"/>
  <c r="R189" i="4" a="1"/>
  <c r="R189" i="4"/>
  <c r="Q189" i="4" a="1"/>
  <c r="Q189" i="4"/>
  <c r="R188" i="4" a="1"/>
  <c r="R188" i="4"/>
  <c r="Q188" i="4" a="1"/>
  <c r="Q188" i="4"/>
  <c r="R187" i="4" a="1"/>
  <c r="R187" i="4"/>
  <c r="Q187" i="4" a="1"/>
  <c r="Q187" i="4"/>
  <c r="R186" i="4" a="1"/>
  <c r="R186" i="4"/>
  <c r="Q186" i="4" a="1"/>
  <c r="Q186" i="4"/>
  <c r="R185" i="4" a="1"/>
  <c r="R185" i="4"/>
  <c r="Q185" i="4" a="1"/>
  <c r="Q185" i="4"/>
  <c r="R184" i="4" a="1"/>
  <c r="R184" i="4"/>
  <c r="Q184" i="4" a="1"/>
  <c r="Q184" i="4"/>
  <c r="R183" i="4" a="1"/>
  <c r="R183" i="4"/>
  <c r="Q183" i="4" a="1"/>
  <c r="Q183" i="4"/>
  <c r="R182" i="4" a="1"/>
  <c r="R182" i="4"/>
  <c r="Q182" i="4" a="1"/>
  <c r="Q182" i="4"/>
  <c r="R181" i="4" a="1"/>
  <c r="R181" i="4"/>
  <c r="Q181" i="4" a="1"/>
  <c r="Q181" i="4"/>
  <c r="R180" i="4" a="1"/>
  <c r="R180" i="4"/>
  <c r="Q180" i="4" a="1"/>
  <c r="Q180" i="4"/>
  <c r="R179" i="4" a="1"/>
  <c r="R179" i="4"/>
  <c r="Q179" i="4" a="1"/>
  <c r="Q179" i="4"/>
  <c r="R178" i="4" a="1"/>
  <c r="R178" i="4"/>
  <c r="Q178" i="4" a="1"/>
  <c r="Q178" i="4"/>
  <c r="R177" i="4" a="1"/>
  <c r="R177" i="4"/>
  <c r="Q177" i="4" a="1"/>
  <c r="Q177" i="4"/>
  <c r="R176" i="4" a="1"/>
  <c r="R176" i="4"/>
  <c r="Q176" i="4" a="1"/>
  <c r="Q176" i="4"/>
  <c r="R175" i="4" a="1"/>
  <c r="R175" i="4"/>
  <c r="Q175" i="4" a="1"/>
  <c r="Q175" i="4"/>
  <c r="R174" i="4" a="1"/>
  <c r="R174" i="4"/>
  <c r="Q174" i="4" a="1"/>
  <c r="Q174" i="4"/>
  <c r="R173" i="4" a="1"/>
  <c r="R173" i="4"/>
  <c r="Q173" i="4" a="1"/>
  <c r="Q173" i="4"/>
  <c r="R172" i="4" a="1"/>
  <c r="R172" i="4"/>
  <c r="Q172" i="4" a="1"/>
  <c r="Q172" i="4"/>
  <c r="R171" i="4" a="1"/>
  <c r="R171" i="4"/>
  <c r="Q171" i="4" a="1"/>
  <c r="Q171" i="4"/>
  <c r="R170" i="4" a="1"/>
  <c r="R170" i="4"/>
  <c r="Q170" i="4" a="1"/>
  <c r="Q170" i="4"/>
  <c r="R169" i="4" a="1"/>
  <c r="R169" i="4"/>
  <c r="Q169" i="4" a="1"/>
  <c r="Q169" i="4"/>
  <c r="R168" i="4" a="1"/>
  <c r="R168" i="4"/>
  <c r="Q168" i="4" a="1"/>
  <c r="Q168" i="4"/>
  <c r="R167" i="4" a="1"/>
  <c r="R167" i="4"/>
  <c r="Q167" i="4" a="1"/>
  <c r="Q167" i="4"/>
  <c r="R166" i="4" a="1"/>
  <c r="R166" i="4"/>
  <c r="Q166" i="4" a="1"/>
  <c r="Q166" i="4"/>
  <c r="R165" i="4" a="1"/>
  <c r="R165" i="4"/>
  <c r="Q165" i="4" a="1"/>
  <c r="Q165" i="4"/>
  <c r="R164" i="4" a="1"/>
  <c r="R164" i="4"/>
  <c r="Q164" i="4" a="1"/>
  <c r="Q164" i="4"/>
  <c r="R163" i="4" a="1"/>
  <c r="R163" i="4"/>
  <c r="Q163" i="4" a="1"/>
  <c r="Q163" i="4"/>
  <c r="R162" i="4" a="1"/>
  <c r="R162" i="4"/>
  <c r="Q162" i="4" a="1"/>
  <c r="Q162" i="4"/>
  <c r="R161" i="4" a="1"/>
  <c r="R161" i="4"/>
  <c r="Q161" i="4" a="1"/>
  <c r="Q161" i="4"/>
  <c r="R160" i="4" a="1"/>
  <c r="R160" i="4"/>
  <c r="Q160" i="4" a="1"/>
  <c r="Q160" i="4"/>
  <c r="R159" i="4" a="1"/>
  <c r="R159" i="4"/>
  <c r="Q159" i="4" a="1"/>
  <c r="Q159" i="4"/>
  <c r="R158" i="4" a="1"/>
  <c r="R158" i="4"/>
  <c r="Q158" i="4" a="1"/>
  <c r="Q158" i="4"/>
  <c r="R157" i="4" a="1"/>
  <c r="R157" i="4"/>
  <c r="Q157" i="4" a="1"/>
  <c r="Q157" i="4"/>
  <c r="R156" i="4" a="1"/>
  <c r="R156" i="4"/>
  <c r="Q156" i="4" a="1"/>
  <c r="Q156" i="4"/>
  <c r="L42" i="4"/>
  <c r="J42" i="4"/>
  <c r="I42" i="4"/>
  <c r="L41" i="4"/>
  <c r="J41" i="4"/>
  <c r="I41" i="4"/>
  <c r="L40" i="4"/>
  <c r="J40" i="4"/>
  <c r="I40" i="4"/>
  <c r="L39" i="4"/>
  <c r="J39" i="4"/>
  <c r="I39" i="4"/>
  <c r="L38" i="4"/>
  <c r="J38" i="4"/>
  <c r="I38" i="4"/>
  <c r="L37" i="4"/>
  <c r="J37" i="4"/>
  <c r="I37" i="4"/>
  <c r="L36" i="4"/>
  <c r="J36" i="4"/>
  <c r="I36" i="4"/>
  <c r="L35" i="4"/>
  <c r="J35" i="4"/>
  <c r="I35" i="4"/>
  <c r="L34" i="4"/>
  <c r="J34" i="4"/>
  <c r="I34" i="4"/>
  <c r="AL33" i="4"/>
  <c r="L33" i="4"/>
  <c r="M32" i="4"/>
  <c r="L32" i="4"/>
  <c r="J32" i="4"/>
  <c r="I32" i="4"/>
  <c r="M31" i="4"/>
  <c r="L31" i="4"/>
  <c r="J31" i="4"/>
  <c r="I31" i="4"/>
  <c r="M30" i="4"/>
  <c r="L30" i="4"/>
  <c r="J30" i="4"/>
  <c r="I30" i="4"/>
  <c r="M29" i="4"/>
  <c r="L29" i="4"/>
  <c r="J29" i="4"/>
  <c r="I29" i="4"/>
  <c r="M28" i="4"/>
  <c r="L28" i="4"/>
  <c r="J28" i="4"/>
  <c r="I28" i="4"/>
  <c r="M27" i="4"/>
  <c r="L27" i="4"/>
  <c r="J27" i="4"/>
  <c r="I27" i="4"/>
  <c r="M26" i="4"/>
  <c r="L26" i="4"/>
  <c r="J26" i="4"/>
  <c r="I26" i="4"/>
  <c r="M25" i="4"/>
  <c r="L25" i="4"/>
  <c r="J25" i="4"/>
  <c r="I25" i="4"/>
  <c r="M24" i="4"/>
  <c r="L24" i="4"/>
  <c r="J24" i="4"/>
  <c r="I24" i="4"/>
  <c r="M23" i="4"/>
  <c r="L23" i="4"/>
  <c r="K23" i="4"/>
  <c r="J23" i="4"/>
  <c r="I23" i="4"/>
  <c r="M22" i="4"/>
  <c r="L22" i="4"/>
  <c r="M21" i="4"/>
  <c r="L21" i="4"/>
  <c r="J21" i="4"/>
  <c r="I21" i="4"/>
  <c r="M20" i="4"/>
  <c r="L20" i="4"/>
  <c r="J20" i="4"/>
  <c r="I20" i="4"/>
  <c r="M19" i="4"/>
  <c r="L19" i="4"/>
  <c r="J19" i="4"/>
  <c r="I19" i="4"/>
  <c r="M18" i="4"/>
  <c r="L18" i="4"/>
  <c r="J18" i="4"/>
  <c r="I18" i="4"/>
  <c r="M17" i="4"/>
  <c r="L17" i="4"/>
  <c r="J17" i="4"/>
  <c r="I17" i="4"/>
  <c r="M16" i="4"/>
  <c r="L16" i="4"/>
  <c r="L15" i="4"/>
  <c r="J15" i="4"/>
  <c r="I15" i="4"/>
  <c r="M14" i="4"/>
  <c r="L14" i="4"/>
  <c r="J14" i="4"/>
  <c r="I14" i="4"/>
  <c r="M13" i="4"/>
  <c r="L13" i="4"/>
  <c r="J13" i="4"/>
  <c r="I13" i="4"/>
  <c r="L12" i="4"/>
  <c r="J12" i="4"/>
  <c r="I12" i="4"/>
  <c r="M11" i="4"/>
  <c r="L11" i="4"/>
  <c r="J11" i="4"/>
  <c r="I11" i="4"/>
  <c r="M10" i="4"/>
  <c r="L10" i="4"/>
  <c r="J10" i="4"/>
  <c r="I10" i="4"/>
  <c r="M9" i="4"/>
  <c r="L9" i="4"/>
  <c r="J9" i="4"/>
  <c r="I9" i="4"/>
  <c r="M8" i="4"/>
  <c r="L8" i="4"/>
  <c r="M7" i="4"/>
  <c r="L7" i="4"/>
  <c r="J7" i="4"/>
  <c r="I7" i="4"/>
  <c r="M6" i="4"/>
  <c r="L6" i="4"/>
  <c r="J6" i="4"/>
  <c r="I6" i="4"/>
  <c r="M5" i="4"/>
  <c r="L5" i="4"/>
  <c r="J5" i="4"/>
  <c r="I5" i="4"/>
  <c r="M4" i="4"/>
  <c r="L4" i="4"/>
  <c r="J4" i="4"/>
  <c r="I4" i="4"/>
  <c r="M3" i="4"/>
  <c r="L3" i="4"/>
  <c r="J3" i="4"/>
  <c r="I3" i="4"/>
  <c r="M2" i="4"/>
  <c r="L2" i="4"/>
  <c r="R250" i="3" a="1"/>
  <c r="R250" i="3"/>
  <c r="Q250" i="3" a="1"/>
  <c r="Q250" i="3"/>
  <c r="R249" i="3" a="1"/>
  <c r="R249" i="3"/>
  <c r="Q249" i="3" a="1"/>
  <c r="Q249" i="3"/>
  <c r="R248" i="3" a="1"/>
  <c r="R248" i="3"/>
  <c r="Q248" i="3" a="1"/>
  <c r="Q248" i="3"/>
  <c r="R247" i="3" a="1"/>
  <c r="R247" i="3"/>
  <c r="Q247" i="3" a="1"/>
  <c r="Q247" i="3"/>
  <c r="R246" i="3" a="1"/>
  <c r="R246" i="3"/>
  <c r="Q246" i="3" a="1"/>
  <c r="Q246" i="3"/>
  <c r="R245" i="3" a="1"/>
  <c r="R245" i="3"/>
  <c r="Q245" i="3" a="1"/>
  <c r="Q245" i="3"/>
  <c r="J215" i="3"/>
  <c r="J214" i="3"/>
  <c r="J213" i="3"/>
  <c r="L137" i="3"/>
  <c r="J137" i="3"/>
  <c r="I137" i="3"/>
  <c r="L136" i="3"/>
  <c r="J136" i="3"/>
  <c r="I136" i="3"/>
  <c r="L135" i="3"/>
  <c r="J135" i="3"/>
  <c r="I135" i="3"/>
  <c r="L134" i="3"/>
  <c r="J134" i="3"/>
  <c r="I134" i="3"/>
  <c r="L133" i="3"/>
  <c r="J133" i="3"/>
  <c r="I133" i="3"/>
  <c r="L132" i="3"/>
  <c r="J132" i="3"/>
  <c r="I132" i="3"/>
  <c r="L131" i="3"/>
  <c r="J131" i="3"/>
  <c r="I131" i="3"/>
  <c r="L130" i="3"/>
  <c r="J130" i="3"/>
  <c r="I130" i="3"/>
  <c r="L129" i="3"/>
  <c r="J129" i="3"/>
  <c r="I129" i="3"/>
  <c r="L128" i="3"/>
  <c r="J128" i="3"/>
  <c r="I128" i="3"/>
  <c r="L127" i="3"/>
  <c r="J127" i="3"/>
  <c r="I127" i="3"/>
  <c r="L126" i="3"/>
  <c r="J126" i="3"/>
  <c r="I126" i="3"/>
  <c r="L125" i="3"/>
  <c r="J125" i="3"/>
  <c r="I125" i="3"/>
  <c r="L124" i="3"/>
  <c r="J124" i="3"/>
  <c r="I124" i="3"/>
  <c r="L123" i="3"/>
  <c r="J123" i="3"/>
  <c r="I123" i="3"/>
  <c r="L122" i="3"/>
  <c r="J122" i="3"/>
  <c r="I122" i="3"/>
  <c r="L121" i="3"/>
  <c r="J121" i="3"/>
  <c r="I121" i="3"/>
  <c r="L120" i="3"/>
  <c r="J120" i="3"/>
  <c r="I120" i="3"/>
  <c r="L119" i="3"/>
  <c r="J119" i="3"/>
  <c r="I119" i="3"/>
  <c r="L118" i="3"/>
  <c r="J118" i="3"/>
  <c r="I118" i="3"/>
  <c r="L117" i="3"/>
  <c r="J117" i="3"/>
  <c r="I117" i="3"/>
  <c r="L116" i="3"/>
  <c r="J116" i="3"/>
  <c r="I116" i="3"/>
  <c r="L115" i="3"/>
  <c r="J115" i="3"/>
  <c r="I115" i="3"/>
  <c r="L114" i="3"/>
  <c r="J114" i="3"/>
  <c r="I114" i="3"/>
  <c r="L113" i="3"/>
  <c r="J113" i="3"/>
  <c r="I113" i="3"/>
  <c r="L112" i="3"/>
  <c r="J112" i="3"/>
  <c r="I112" i="3"/>
  <c r="L111" i="3"/>
  <c r="J111" i="3"/>
  <c r="I111" i="3"/>
  <c r="L110" i="3"/>
  <c r="J110" i="3"/>
  <c r="I110" i="3"/>
  <c r="L109" i="3"/>
  <c r="J109" i="3"/>
  <c r="I109" i="3"/>
  <c r="L108" i="3"/>
  <c r="J108" i="3"/>
  <c r="I108" i="3"/>
  <c r="L107" i="3"/>
  <c r="J107" i="3"/>
  <c r="I107" i="3"/>
  <c r="L106" i="3"/>
  <c r="J106" i="3"/>
  <c r="I106" i="3"/>
  <c r="L105" i="3"/>
  <c r="J105" i="3"/>
  <c r="I105" i="3"/>
  <c r="L104" i="3"/>
  <c r="J104" i="3"/>
  <c r="I104" i="3"/>
  <c r="L103" i="3"/>
  <c r="J103" i="3"/>
  <c r="I103" i="3"/>
  <c r="L102" i="3"/>
  <c r="J102" i="3"/>
  <c r="I102" i="3"/>
  <c r="L101" i="3"/>
  <c r="J101" i="3"/>
  <c r="I101" i="3"/>
  <c r="L100" i="3"/>
  <c r="J100" i="3"/>
  <c r="I100" i="3"/>
  <c r="L99" i="3"/>
  <c r="J99" i="3"/>
  <c r="I99" i="3"/>
  <c r="L98" i="3"/>
  <c r="J98" i="3"/>
  <c r="I98" i="3"/>
  <c r="L97" i="3"/>
  <c r="J97" i="3"/>
  <c r="I97" i="3"/>
  <c r="L96" i="3"/>
  <c r="J96" i="3"/>
  <c r="I96" i="3"/>
  <c r="L95" i="3"/>
  <c r="J95" i="3"/>
  <c r="I95" i="3"/>
  <c r="L94" i="3"/>
  <c r="J94" i="3"/>
  <c r="I94" i="3"/>
  <c r="L93" i="3"/>
  <c r="J93" i="3"/>
  <c r="I93" i="3"/>
  <c r="L92" i="3"/>
  <c r="J92" i="3"/>
  <c r="I92" i="3"/>
  <c r="L91" i="3"/>
  <c r="J91" i="3"/>
  <c r="I91" i="3"/>
  <c r="L90" i="3"/>
  <c r="J90" i="3"/>
  <c r="I90" i="3"/>
  <c r="L89" i="3"/>
  <c r="J89" i="3"/>
  <c r="I89" i="3"/>
  <c r="L88" i="3"/>
  <c r="J88" i="3"/>
  <c r="I88" i="3"/>
  <c r="L87" i="3"/>
  <c r="J87" i="3"/>
  <c r="I87" i="3"/>
  <c r="L86" i="3"/>
  <c r="J86" i="3"/>
  <c r="I86" i="3"/>
  <c r="L85" i="3"/>
  <c r="J85" i="3"/>
  <c r="I85" i="3"/>
  <c r="L84" i="3"/>
  <c r="J84" i="3"/>
  <c r="I84" i="3"/>
  <c r="L83" i="3"/>
  <c r="J83" i="3"/>
  <c r="I83" i="3"/>
  <c r="L82" i="3"/>
  <c r="J82" i="3"/>
  <c r="I82" i="3"/>
  <c r="L81" i="3"/>
  <c r="J81" i="3"/>
  <c r="I81" i="3"/>
  <c r="L80" i="3"/>
  <c r="J80" i="3"/>
  <c r="I80" i="3"/>
  <c r="L79" i="3"/>
  <c r="J79" i="3"/>
  <c r="I79" i="3"/>
  <c r="L78" i="3"/>
  <c r="J78" i="3"/>
  <c r="I78" i="3"/>
  <c r="L77" i="3"/>
  <c r="J77" i="3"/>
  <c r="I77" i="3"/>
  <c r="L76" i="3"/>
  <c r="J76" i="3"/>
  <c r="I76" i="3"/>
  <c r="L75" i="3"/>
  <c r="J75" i="3"/>
  <c r="I75" i="3"/>
  <c r="L74" i="3"/>
  <c r="J74" i="3"/>
  <c r="I74" i="3"/>
  <c r="L73" i="3"/>
  <c r="J73" i="3"/>
  <c r="I73" i="3"/>
  <c r="L72" i="3"/>
  <c r="J72" i="3"/>
  <c r="I72" i="3"/>
  <c r="X71" i="3"/>
  <c r="L71" i="3"/>
  <c r="J71" i="3"/>
  <c r="I71" i="3"/>
  <c r="X70" i="3"/>
  <c r="L70" i="3"/>
  <c r="J70" i="3"/>
  <c r="I70" i="3"/>
  <c r="X69" i="3"/>
  <c r="L69" i="3"/>
  <c r="J69" i="3"/>
  <c r="I69" i="3"/>
  <c r="X68" i="3"/>
  <c r="L68" i="3"/>
  <c r="J68" i="3"/>
  <c r="I68" i="3"/>
  <c r="X67" i="3"/>
  <c r="L67" i="3"/>
  <c r="J67" i="3"/>
  <c r="I67" i="3"/>
  <c r="X66" i="3"/>
  <c r="L66" i="3"/>
  <c r="J66" i="3"/>
  <c r="I66" i="3"/>
  <c r="X65" i="3"/>
  <c r="L65" i="3"/>
  <c r="J65" i="3"/>
  <c r="I65" i="3"/>
  <c r="X64" i="3"/>
  <c r="L64" i="3"/>
  <c r="J64" i="3"/>
  <c r="I64" i="3"/>
  <c r="X63" i="3"/>
  <c r="L63" i="3"/>
  <c r="J63" i="3"/>
  <c r="I63" i="3"/>
  <c r="X62" i="3"/>
  <c r="L62" i="3"/>
  <c r="J62" i="3"/>
  <c r="I62" i="3"/>
  <c r="X61" i="3"/>
  <c r="L61" i="3"/>
  <c r="J61" i="3"/>
  <c r="I61" i="3"/>
  <c r="X60" i="3"/>
  <c r="L60" i="3"/>
  <c r="J60" i="3"/>
  <c r="I60" i="3"/>
  <c r="X59" i="3"/>
  <c r="L59" i="3"/>
  <c r="J59" i="3"/>
  <c r="I59" i="3"/>
  <c r="X58" i="3"/>
  <c r="L58" i="3"/>
  <c r="J58" i="3"/>
  <c r="I58" i="3"/>
  <c r="X57" i="3"/>
  <c r="L57" i="3"/>
  <c r="J57" i="3"/>
  <c r="I57" i="3"/>
  <c r="X56" i="3"/>
  <c r="L56" i="3"/>
  <c r="J56" i="3"/>
  <c r="I56" i="3"/>
  <c r="X55" i="3"/>
  <c r="L55" i="3"/>
  <c r="J55" i="3"/>
  <c r="I55" i="3"/>
  <c r="X54" i="3"/>
  <c r="L54" i="3"/>
  <c r="J54" i="3"/>
  <c r="I54" i="3"/>
  <c r="X53" i="3"/>
  <c r="L53" i="3"/>
  <c r="J53" i="3"/>
  <c r="I53" i="3"/>
  <c r="X52" i="3"/>
  <c r="L52" i="3"/>
  <c r="J52" i="3"/>
  <c r="I52" i="3"/>
  <c r="X51" i="3"/>
  <c r="L51" i="3"/>
  <c r="J51" i="3"/>
  <c r="I51" i="3"/>
  <c r="X50" i="3"/>
  <c r="L50" i="3"/>
  <c r="J50" i="3"/>
  <c r="I50" i="3"/>
  <c r="X49" i="3"/>
  <c r="L49" i="3"/>
  <c r="J49" i="3"/>
  <c r="I49" i="3"/>
  <c r="X48" i="3"/>
  <c r="L48" i="3"/>
  <c r="J48" i="3"/>
  <c r="I48" i="3"/>
  <c r="X47" i="3"/>
  <c r="L47" i="3"/>
  <c r="J47" i="3"/>
  <c r="I47" i="3"/>
  <c r="X46" i="3"/>
  <c r="L46" i="3"/>
  <c r="J46" i="3"/>
  <c r="I46" i="3"/>
  <c r="X45" i="3"/>
  <c r="L45" i="3"/>
  <c r="J45" i="3"/>
  <c r="I45" i="3"/>
  <c r="X44" i="3"/>
  <c r="L44" i="3"/>
  <c r="J44" i="3"/>
  <c r="I44" i="3"/>
  <c r="X43" i="3"/>
  <c r="L43" i="3"/>
  <c r="X42" i="3"/>
  <c r="L42" i="3"/>
  <c r="J42" i="3"/>
  <c r="I42" i="3"/>
  <c r="X41" i="3"/>
  <c r="L41" i="3"/>
  <c r="J41" i="3"/>
  <c r="I41" i="3"/>
  <c r="X40" i="3"/>
  <c r="L40" i="3"/>
  <c r="J40" i="3"/>
  <c r="I40" i="3"/>
  <c r="X39" i="3"/>
  <c r="Z63" i="3" s="1"/>
  <c r="L39" i="3"/>
  <c r="J39" i="3"/>
  <c r="I39" i="3"/>
  <c r="L38" i="3"/>
  <c r="J38" i="3"/>
  <c r="I38" i="3"/>
  <c r="L37" i="3"/>
  <c r="L36" i="3"/>
  <c r="J36" i="3"/>
  <c r="I36" i="3"/>
  <c r="L35" i="3"/>
  <c r="J35" i="3"/>
  <c r="I35" i="3"/>
  <c r="L34" i="3"/>
  <c r="J34" i="3"/>
  <c r="I34" i="3"/>
  <c r="L33" i="3"/>
  <c r="J33" i="3"/>
  <c r="I33" i="3"/>
  <c r="L32" i="3"/>
  <c r="L31" i="3"/>
  <c r="J31" i="3"/>
  <c r="I31" i="3"/>
  <c r="L30" i="3"/>
  <c r="J30" i="3"/>
  <c r="I30" i="3"/>
  <c r="L29" i="3"/>
  <c r="J29" i="3"/>
  <c r="I29" i="3"/>
  <c r="L28" i="3"/>
  <c r="J28" i="3"/>
  <c r="I28" i="3"/>
  <c r="L27" i="3"/>
  <c r="J27" i="3"/>
  <c r="I27" i="3"/>
  <c r="L26" i="3"/>
  <c r="J26" i="3"/>
  <c r="I26" i="3"/>
  <c r="L25" i="3"/>
  <c r="J25" i="3"/>
  <c r="I25" i="3"/>
  <c r="L24" i="3"/>
  <c r="J24" i="3"/>
  <c r="I24" i="3"/>
  <c r="L23" i="3"/>
  <c r="J23" i="3"/>
  <c r="I23" i="3"/>
  <c r="L22" i="3"/>
  <c r="L21" i="3"/>
  <c r="J21" i="3"/>
  <c r="I21" i="3"/>
  <c r="L20" i="3"/>
  <c r="J20" i="3"/>
  <c r="I20" i="3"/>
  <c r="L19" i="3"/>
  <c r="J19" i="3"/>
  <c r="I19" i="3"/>
  <c r="L18" i="3"/>
  <c r="J18" i="3"/>
  <c r="I18" i="3"/>
  <c r="L17" i="3"/>
  <c r="J17" i="3"/>
  <c r="I17" i="3"/>
  <c r="L16" i="3"/>
  <c r="L15" i="3"/>
  <c r="J15" i="3"/>
  <c r="I15" i="3"/>
  <c r="L14" i="3"/>
  <c r="J14" i="3"/>
  <c r="I14" i="3"/>
  <c r="L13" i="3"/>
  <c r="J13" i="3"/>
  <c r="I13" i="3"/>
  <c r="L12" i="3"/>
  <c r="J12" i="3"/>
  <c r="I12" i="3"/>
  <c r="L11" i="3"/>
  <c r="J11" i="3"/>
  <c r="I11" i="3"/>
  <c r="L10" i="3"/>
  <c r="J10" i="3"/>
  <c r="I10" i="3"/>
  <c r="L9" i="3"/>
  <c r="J9" i="3"/>
  <c r="I9" i="3"/>
  <c r="L8" i="3"/>
  <c r="L7" i="3"/>
  <c r="J7" i="3"/>
  <c r="I7" i="3"/>
  <c r="L6" i="3"/>
  <c r="J6" i="3"/>
  <c r="I6" i="3"/>
  <c r="L5" i="3"/>
  <c r="J5" i="3"/>
  <c r="I5" i="3"/>
  <c r="L4" i="3"/>
  <c r="K4" i="3" s="1"/>
  <c r="J4" i="3"/>
  <c r="I4" i="3"/>
  <c r="L3" i="3"/>
  <c r="J3" i="3"/>
  <c r="I3" i="3"/>
  <c r="L2" i="3"/>
  <c r="K2" i="3"/>
  <c r="R192" i="2"/>
  <c r="W192" i="2" s="1"/>
  <c r="Q192" i="2"/>
  <c r="R191" i="2"/>
  <c r="W191" i="2" s="1"/>
  <c r="Q191" i="2"/>
  <c r="R190" i="2"/>
  <c r="W190" i="2" s="1"/>
  <c r="Q190" i="2"/>
  <c r="R189" i="2"/>
  <c r="W189" i="2" s="1"/>
  <c r="Q189" i="2"/>
  <c r="R188" i="2"/>
  <c r="W188" i="2" s="1"/>
  <c r="Q188" i="2"/>
  <c r="R187" i="2"/>
  <c r="W187" i="2" s="1"/>
  <c r="Q187" i="2"/>
  <c r="R186" i="2"/>
  <c r="W186" i="2" s="1"/>
  <c r="Q186" i="2"/>
  <c r="R185" i="2"/>
  <c r="W185" i="2" s="1"/>
  <c r="Q185" i="2"/>
  <c r="R184" i="2"/>
  <c r="W184" i="2" s="1"/>
  <c r="Q184" i="2"/>
  <c r="R183" i="2"/>
  <c r="W183" i="2" s="1"/>
  <c r="Q183" i="2"/>
  <c r="R182" i="2"/>
  <c r="W182" i="2" s="1"/>
  <c r="Q182" i="2"/>
  <c r="R181" i="2"/>
  <c r="W181" i="2" s="1"/>
  <c r="Q181" i="2"/>
  <c r="R180" i="2"/>
  <c r="W180" i="2" s="1"/>
  <c r="Q180" i="2"/>
  <c r="R179" i="2"/>
  <c r="W179" i="2" s="1"/>
  <c r="Q179" i="2"/>
  <c r="R178" i="2"/>
  <c r="W178" i="2" s="1"/>
  <c r="Q178" i="2"/>
  <c r="R177" i="2"/>
  <c r="W177" i="2" s="1"/>
  <c r="Q177" i="2"/>
  <c r="R176" i="2"/>
  <c r="W176" i="2" s="1"/>
  <c r="Q176" i="2"/>
  <c r="R175" i="2"/>
  <c r="W175" i="2" s="1"/>
  <c r="Q175" i="2"/>
  <c r="R174" i="2"/>
  <c r="W174" i="2" s="1"/>
  <c r="Q174" i="2"/>
  <c r="R173" i="2"/>
  <c r="W173" i="2" s="1"/>
  <c r="Q173" i="2"/>
  <c r="R172" i="2"/>
  <c r="W172" i="2" s="1"/>
  <c r="Q172" i="2"/>
  <c r="R171" i="2"/>
  <c r="W171" i="2" s="1"/>
  <c r="Q171" i="2"/>
  <c r="R170" i="2"/>
  <c r="W170" i="2" s="1"/>
  <c r="Q170" i="2"/>
  <c r="R169" i="2"/>
  <c r="W169" i="2" s="1"/>
  <c r="Q169" i="2"/>
  <c r="R168" i="2"/>
  <c r="W168" i="2" s="1"/>
  <c r="Q168" i="2"/>
  <c r="R167" i="2"/>
  <c r="W167" i="2" s="1"/>
  <c r="Q167" i="2"/>
  <c r="R166" i="2"/>
  <c r="W166" i="2" s="1"/>
  <c r="Q166" i="2"/>
  <c r="R165" i="2"/>
  <c r="W165" i="2" s="1"/>
  <c r="Q165" i="2"/>
  <c r="R164" i="2"/>
  <c r="W164" i="2" s="1"/>
  <c r="Q164" i="2"/>
  <c r="R163" i="2"/>
  <c r="W163" i="2" s="1"/>
  <c r="Q163" i="2"/>
  <c r="R162" i="2"/>
  <c r="W162" i="2" s="1"/>
  <c r="Q162" i="2"/>
  <c r="R161" i="2"/>
  <c r="W161" i="2" s="1"/>
  <c r="Q161" i="2"/>
  <c r="R160" i="2"/>
  <c r="W160" i="2" s="1"/>
  <c r="Q160" i="2"/>
  <c r="R159" i="2"/>
  <c r="W159" i="2" s="1"/>
  <c r="Q159" i="2"/>
  <c r="R158" i="2"/>
  <c r="W158" i="2" s="1"/>
  <c r="Q158" i="2"/>
  <c r="R157" i="2"/>
  <c r="W157" i="2" s="1"/>
  <c r="Q157" i="2"/>
  <c r="R156" i="2"/>
  <c r="W156" i="2" s="1"/>
  <c r="Q156" i="2"/>
  <c r="R155" i="2"/>
  <c r="W155" i="2" s="1"/>
  <c r="Q155" i="2"/>
  <c r="R154" i="2"/>
  <c r="W154" i="2" s="1"/>
  <c r="Q154" i="2"/>
  <c r="R153" i="2"/>
  <c r="W153" i="2" s="1"/>
  <c r="Q153" i="2"/>
  <c r="R152" i="2"/>
  <c r="W152" i="2" s="1"/>
  <c r="Q152" i="2"/>
  <c r="R151" i="2"/>
  <c r="W151" i="2" s="1"/>
  <c r="Q151" i="2"/>
  <c r="R150" i="2"/>
  <c r="W150" i="2" s="1"/>
  <c r="Q150" i="2"/>
  <c r="R149" i="2"/>
  <c r="W149" i="2" s="1"/>
  <c r="Q149" i="2"/>
  <c r="R148" i="2"/>
  <c r="W148" i="2" s="1"/>
  <c r="Q148" i="2"/>
  <c r="R147" i="2"/>
  <c r="W147" i="2" s="1"/>
  <c r="Q147" i="2"/>
  <c r="R146" i="2"/>
  <c r="W146" i="2" s="1"/>
  <c r="Q146" i="2"/>
  <c r="R145" i="2"/>
  <c r="W145" i="2" s="1"/>
  <c r="Q145" i="2"/>
  <c r="R144" i="2"/>
  <c r="W144" i="2" s="1"/>
  <c r="Q144" i="2"/>
  <c r="L144" i="2"/>
  <c r="R143" i="2"/>
  <c r="W143" i="2" s="1"/>
  <c r="Q143" i="2"/>
  <c r="L143" i="2"/>
  <c r="R142" i="2"/>
  <c r="W142" i="2" s="1"/>
  <c r="Q142" i="2"/>
  <c r="L142" i="2"/>
  <c r="J142" i="2"/>
  <c r="I142" i="2"/>
  <c r="R141" i="2"/>
  <c r="W141" i="2" s="1"/>
  <c r="Q141" i="2"/>
  <c r="L141" i="2"/>
  <c r="J141" i="2"/>
  <c r="I141" i="2"/>
  <c r="R140" i="2"/>
  <c r="W140" i="2" s="1"/>
  <c r="Q140" i="2"/>
  <c r="L140" i="2"/>
  <c r="J140" i="2"/>
  <c r="I140" i="2"/>
  <c r="R139" i="2"/>
  <c r="W139" i="2" s="1"/>
  <c r="Q139" i="2"/>
  <c r="L139" i="2"/>
  <c r="J139" i="2"/>
  <c r="I139" i="2"/>
  <c r="R138" i="2"/>
  <c r="W138" i="2" s="1"/>
  <c r="Q138" i="2"/>
  <c r="L138" i="2"/>
  <c r="J138" i="2"/>
  <c r="I138" i="2"/>
  <c r="R137" i="2"/>
  <c r="W137" i="2" s="1"/>
  <c r="Q137" i="2"/>
  <c r="L137" i="2"/>
  <c r="J137" i="2"/>
  <c r="I137" i="2"/>
  <c r="R136" i="2"/>
  <c r="W136" i="2" s="1"/>
  <c r="Q136" i="2"/>
  <c r="L136" i="2"/>
  <c r="J136" i="2"/>
  <c r="I136" i="2"/>
  <c r="R135" i="2"/>
  <c r="W135" i="2" s="1"/>
  <c r="Q135" i="2"/>
  <c r="L135" i="2"/>
  <c r="J135" i="2"/>
  <c r="I135" i="2"/>
  <c r="R134" i="2"/>
  <c r="W134" i="2" s="1"/>
  <c r="Q134" i="2"/>
  <c r="L134" i="2"/>
  <c r="J134" i="2"/>
  <c r="I134" i="2"/>
  <c r="R133" i="2"/>
  <c r="W133" i="2" s="1"/>
  <c r="Q133" i="2"/>
  <c r="L133" i="2"/>
  <c r="J133" i="2"/>
  <c r="I133" i="2"/>
  <c r="R132" i="2"/>
  <c r="W132" i="2" s="1"/>
  <c r="Q132" i="2"/>
  <c r="L132" i="2"/>
  <c r="J132" i="2"/>
  <c r="I132" i="2"/>
  <c r="R131" i="2"/>
  <c r="W131" i="2" s="1"/>
  <c r="Q131" i="2"/>
  <c r="L131" i="2"/>
  <c r="J131" i="2"/>
  <c r="I131" i="2"/>
  <c r="R130" i="2"/>
  <c r="W130" i="2" s="1"/>
  <c r="Q130" i="2"/>
  <c r="L130" i="2"/>
  <c r="J130" i="2"/>
  <c r="I130" i="2"/>
  <c r="R129" i="2"/>
  <c r="W129" i="2" s="1"/>
  <c r="Q129" i="2"/>
  <c r="L129" i="2"/>
  <c r="J129" i="2"/>
  <c r="I129" i="2"/>
  <c r="R128" i="2"/>
  <c r="W128" i="2" s="1"/>
  <c r="Q128" i="2"/>
  <c r="L128" i="2"/>
  <c r="J128" i="2"/>
  <c r="I128" i="2"/>
  <c r="R127" i="2"/>
  <c r="W127" i="2" s="1"/>
  <c r="Q127" i="2"/>
  <c r="L127" i="2"/>
  <c r="J127" i="2"/>
  <c r="I127" i="2"/>
  <c r="R126" i="2"/>
  <c r="W126" i="2" s="1"/>
  <c r="Q126" i="2"/>
  <c r="L126" i="2"/>
  <c r="J126" i="2"/>
  <c r="I126" i="2"/>
  <c r="R125" i="2"/>
  <c r="W125" i="2" s="1"/>
  <c r="Q125" i="2"/>
  <c r="L125" i="2"/>
  <c r="J125" i="2"/>
  <c r="I125" i="2"/>
  <c r="R124" i="2"/>
  <c r="W124" i="2" s="1"/>
  <c r="Q124" i="2"/>
  <c r="L124" i="2"/>
  <c r="J124" i="2"/>
  <c r="I124" i="2"/>
  <c r="R123" i="2"/>
  <c r="W123" i="2" s="1"/>
  <c r="Q123" i="2"/>
  <c r="L123" i="2"/>
  <c r="J123" i="2"/>
  <c r="I123" i="2"/>
  <c r="R122" i="2"/>
  <c r="W122" i="2" s="1"/>
  <c r="Q122" i="2"/>
  <c r="L122" i="2"/>
  <c r="J122" i="2"/>
  <c r="I122" i="2"/>
  <c r="R121" i="2"/>
  <c r="W121" i="2" s="1"/>
  <c r="Q121" i="2"/>
  <c r="L121" i="2"/>
  <c r="J121" i="2"/>
  <c r="I121" i="2"/>
  <c r="R120" i="2"/>
  <c r="W120" i="2" s="1"/>
  <c r="Q120" i="2"/>
  <c r="L120" i="2"/>
  <c r="J120" i="2"/>
  <c r="I120" i="2"/>
  <c r="R119" i="2"/>
  <c r="W119" i="2" s="1"/>
  <c r="Q119" i="2"/>
  <c r="L119" i="2"/>
  <c r="J119" i="2"/>
  <c r="I119" i="2"/>
  <c r="R118" i="2"/>
  <c r="W118" i="2" s="1"/>
  <c r="Q118" i="2"/>
  <c r="L118" i="2"/>
  <c r="J118" i="2"/>
  <c r="I118" i="2"/>
  <c r="R117" i="2"/>
  <c r="W117" i="2" s="1"/>
  <c r="Q117" i="2"/>
  <c r="L117" i="2"/>
  <c r="J117" i="2"/>
  <c r="I117" i="2"/>
  <c r="R116" i="2"/>
  <c r="W116" i="2" s="1"/>
  <c r="Q116" i="2"/>
  <c r="L116" i="2"/>
  <c r="J116" i="2"/>
  <c r="I116" i="2"/>
  <c r="R115" i="2"/>
  <c r="W115" i="2" s="1"/>
  <c r="Q115" i="2"/>
  <c r="L115" i="2"/>
  <c r="J115" i="2"/>
  <c r="I115" i="2"/>
  <c r="R114" i="2"/>
  <c r="W114" i="2" s="1"/>
  <c r="Q114" i="2"/>
  <c r="L114" i="2"/>
  <c r="J114" i="2"/>
  <c r="I114" i="2"/>
  <c r="R113" i="2"/>
  <c r="W113" i="2" s="1"/>
  <c r="Q113" i="2"/>
  <c r="L113" i="2"/>
  <c r="J113" i="2"/>
  <c r="I113" i="2"/>
  <c r="R112" i="2"/>
  <c r="W112" i="2" s="1"/>
  <c r="Q112" i="2"/>
  <c r="L112" i="2"/>
  <c r="J112" i="2"/>
  <c r="I112" i="2"/>
  <c r="R111" i="2"/>
  <c r="W111" i="2" s="1"/>
  <c r="Q111" i="2"/>
  <c r="L111" i="2"/>
  <c r="J111" i="2"/>
  <c r="I111" i="2"/>
  <c r="R110" i="2"/>
  <c r="W110" i="2" s="1"/>
  <c r="Q110" i="2"/>
  <c r="L110" i="2"/>
  <c r="J110" i="2"/>
  <c r="I110" i="2"/>
  <c r="R109" i="2"/>
  <c r="W109" i="2" s="1"/>
  <c r="Q109" i="2"/>
  <c r="L109" i="2"/>
  <c r="J109" i="2"/>
  <c r="I109" i="2"/>
  <c r="R108" i="2"/>
  <c r="W108" i="2" s="1"/>
  <c r="Q108" i="2"/>
  <c r="L108" i="2"/>
  <c r="J108" i="2"/>
  <c r="I108" i="2"/>
  <c r="R107" i="2"/>
  <c r="W107" i="2" s="1"/>
  <c r="Q107" i="2"/>
  <c r="L107" i="2"/>
  <c r="J107" i="2"/>
  <c r="I107" i="2"/>
  <c r="R106" i="2"/>
  <c r="W106" i="2" s="1"/>
  <c r="Q106" i="2"/>
  <c r="L106" i="2"/>
  <c r="R105" i="2"/>
  <c r="W105" i="2" s="1"/>
  <c r="Q105" i="2"/>
  <c r="L105" i="2"/>
  <c r="J105" i="2"/>
  <c r="I105" i="2"/>
  <c r="R104" i="2"/>
  <c r="W104" i="2" s="1"/>
  <c r="Q104" i="2"/>
  <c r="L104" i="2"/>
  <c r="J104" i="2"/>
  <c r="I104" i="2"/>
  <c r="R103" i="2"/>
  <c r="W103" i="2" s="1"/>
  <c r="Q103" i="2"/>
  <c r="L103" i="2"/>
  <c r="J103" i="2"/>
  <c r="I103" i="2"/>
  <c r="R102" i="2"/>
  <c r="W102" i="2" s="1"/>
  <c r="Q102" i="2"/>
  <c r="L102" i="2"/>
  <c r="J102" i="2"/>
  <c r="I102" i="2"/>
  <c r="R101" i="2"/>
  <c r="W101" i="2" s="1"/>
  <c r="Q101" i="2"/>
  <c r="L101" i="2"/>
  <c r="J101" i="2"/>
  <c r="I101" i="2"/>
  <c r="R100" i="2"/>
  <c r="W100" i="2" s="1"/>
  <c r="Q100" i="2"/>
  <c r="L100" i="2"/>
  <c r="J100" i="2"/>
  <c r="I100" i="2"/>
  <c r="R99" i="2"/>
  <c r="W99" i="2" s="1"/>
  <c r="Q99" i="2"/>
  <c r="L99" i="2"/>
  <c r="J99" i="2"/>
  <c r="I99" i="2"/>
  <c r="R98" i="2"/>
  <c r="W98" i="2" s="1"/>
  <c r="Q98" i="2"/>
  <c r="L98" i="2"/>
  <c r="J98" i="2"/>
  <c r="I98" i="2"/>
  <c r="R97" i="2"/>
  <c r="W97" i="2" s="1"/>
  <c r="Q97" i="2"/>
  <c r="L97" i="2"/>
  <c r="J97" i="2"/>
  <c r="I97" i="2"/>
  <c r="R96" i="2"/>
  <c r="W96" i="2" s="1"/>
  <c r="Q96" i="2"/>
  <c r="L96" i="2"/>
  <c r="J96" i="2"/>
  <c r="I96" i="2"/>
  <c r="R95" i="2"/>
  <c r="W95" i="2" s="1"/>
  <c r="Q95" i="2"/>
  <c r="L95" i="2"/>
  <c r="J95" i="2"/>
  <c r="I95" i="2"/>
  <c r="R94" i="2"/>
  <c r="W94" i="2" s="1"/>
  <c r="Q94" i="2"/>
  <c r="L94" i="2"/>
  <c r="J94" i="2"/>
  <c r="I94" i="2"/>
  <c r="R93" i="2"/>
  <c r="W93" i="2" s="1"/>
  <c r="Q93" i="2"/>
  <c r="L93" i="2"/>
  <c r="J93" i="2"/>
  <c r="I93" i="2"/>
  <c r="R92" i="2"/>
  <c r="W92" i="2" s="1"/>
  <c r="Q92" i="2"/>
  <c r="L92" i="2"/>
  <c r="J92" i="2"/>
  <c r="I92" i="2"/>
  <c r="R91" i="2"/>
  <c r="W91" i="2" s="1"/>
  <c r="Q91" i="2"/>
  <c r="L91" i="2"/>
  <c r="K91" i="2" s="1"/>
  <c r="J91" i="2"/>
  <c r="I91" i="2"/>
  <c r="R90" i="2"/>
  <c r="W90" i="2" s="1"/>
  <c r="Q90" i="2"/>
  <c r="L90" i="2"/>
  <c r="K90" i="2" s="1"/>
  <c r="J90" i="2"/>
  <c r="I90" i="2"/>
  <c r="R89" i="2"/>
  <c r="W89" i="2" s="1"/>
  <c r="Q89" i="2"/>
  <c r="L89" i="2"/>
  <c r="K89" i="2" s="1"/>
  <c r="J89" i="2"/>
  <c r="I89" i="2"/>
  <c r="R88" i="2"/>
  <c r="W88" i="2" s="1"/>
  <c r="Q88" i="2"/>
  <c r="L88" i="2"/>
  <c r="K88" i="2" s="1"/>
  <c r="J88" i="2"/>
  <c r="I88" i="2"/>
  <c r="R87" i="2"/>
  <c r="W87" i="2" s="1"/>
  <c r="Q87" i="2"/>
  <c r="L87" i="2"/>
  <c r="K87" i="2" s="1"/>
  <c r="J87" i="2"/>
  <c r="I87" i="2"/>
  <c r="R86" i="2"/>
  <c r="W86" i="2" s="1"/>
  <c r="Q86" i="2"/>
  <c r="L86" i="2"/>
  <c r="K86" i="2" s="1"/>
  <c r="J86" i="2"/>
  <c r="I86" i="2"/>
  <c r="R85" i="2"/>
  <c r="W85" i="2" s="1"/>
  <c r="Q85" i="2"/>
  <c r="L85" i="2"/>
  <c r="K85" i="2" s="1"/>
  <c r="J85" i="2"/>
  <c r="I85" i="2"/>
  <c r="R84" i="2"/>
  <c r="W84" i="2" s="1"/>
  <c r="Q84" i="2"/>
  <c r="L84" i="2"/>
  <c r="J84" i="2"/>
  <c r="I84" i="2"/>
  <c r="R83" i="2"/>
  <c r="W83" i="2" s="1"/>
  <c r="Q83" i="2"/>
  <c r="L83" i="2"/>
  <c r="J83" i="2"/>
  <c r="I83" i="2"/>
  <c r="R82" i="2"/>
  <c r="W82" i="2" s="1"/>
  <c r="Q82" i="2"/>
  <c r="L82" i="2"/>
  <c r="K82" i="2" s="1"/>
  <c r="J82" i="2"/>
  <c r="I82" i="2"/>
  <c r="R81" i="2"/>
  <c r="W81" i="2" s="1"/>
  <c r="Q81" i="2"/>
  <c r="L81" i="2"/>
  <c r="K81" i="2" s="1"/>
  <c r="J81" i="2"/>
  <c r="I81" i="2"/>
  <c r="R80" i="2"/>
  <c r="W80" i="2" s="1"/>
  <c r="Q80" i="2"/>
  <c r="L80" i="2"/>
  <c r="J80" i="2"/>
  <c r="I80" i="2"/>
  <c r="R79" i="2"/>
  <c r="W79" i="2" s="1"/>
  <c r="Q79" i="2"/>
  <c r="L79" i="2"/>
  <c r="J79" i="2"/>
  <c r="I79" i="2"/>
  <c r="R78" i="2"/>
  <c r="W78" i="2" s="1"/>
  <c r="Q78" i="2"/>
  <c r="L78" i="2"/>
  <c r="K78" i="2" s="1"/>
  <c r="J78" i="2"/>
  <c r="I78" i="2"/>
  <c r="R77" i="2"/>
  <c r="W77" i="2" s="1"/>
  <c r="Q77" i="2"/>
  <c r="L77" i="2"/>
  <c r="K77" i="2" s="1"/>
  <c r="J77" i="2"/>
  <c r="I77" i="2"/>
  <c r="AB76" i="2"/>
  <c r="R76" i="2"/>
  <c r="W76" i="2" s="1"/>
  <c r="Q76" i="2"/>
  <c r="L76" i="2"/>
  <c r="J76" i="2"/>
  <c r="I76" i="2"/>
  <c r="R75" i="2"/>
  <c r="W75" i="2" s="1"/>
  <c r="Q75" i="2"/>
  <c r="L75" i="2"/>
  <c r="J75" i="2"/>
  <c r="I75" i="2"/>
  <c r="R74" i="2"/>
  <c r="W74" i="2" s="1"/>
  <c r="Q74" i="2"/>
  <c r="L74" i="2"/>
  <c r="J74" i="2"/>
  <c r="I74" i="2"/>
  <c r="R73" i="2"/>
  <c r="W73" i="2" s="1"/>
  <c r="Q73" i="2"/>
  <c r="L73" i="2"/>
  <c r="K73" i="2" s="1"/>
  <c r="J73" i="2"/>
  <c r="I73" i="2"/>
  <c r="R72" i="2"/>
  <c r="W72" i="2" s="1"/>
  <c r="Q72" i="2"/>
  <c r="L72" i="2"/>
  <c r="K72" i="2" s="1"/>
  <c r="J72" i="2"/>
  <c r="I72" i="2"/>
  <c r="R71" i="2"/>
  <c r="W71" i="2" s="1"/>
  <c r="Q71" i="2"/>
  <c r="L71" i="2"/>
  <c r="J71" i="2"/>
  <c r="I71" i="2"/>
  <c r="R70" i="2"/>
  <c r="W70" i="2" s="1"/>
  <c r="Q70" i="2"/>
  <c r="L70" i="2"/>
  <c r="K70" i="2" s="1"/>
  <c r="J70" i="2"/>
  <c r="I70" i="2"/>
  <c r="R69" i="2"/>
  <c r="W69" i="2" s="1"/>
  <c r="Q69" i="2"/>
  <c r="L69" i="2"/>
  <c r="K69" i="2" s="1"/>
  <c r="J69" i="2"/>
  <c r="I69" i="2"/>
  <c r="R68" i="2"/>
  <c r="W68" i="2" s="1"/>
  <c r="Q68" i="2"/>
  <c r="L68" i="2"/>
  <c r="K68" i="2" s="1"/>
  <c r="J68" i="2"/>
  <c r="I68" i="2"/>
  <c r="Y67" i="2"/>
  <c r="R67" i="2"/>
  <c r="W67" i="2" s="1"/>
  <c r="Q67" i="2"/>
  <c r="L67" i="2"/>
  <c r="J67" i="2"/>
  <c r="I67" i="2"/>
  <c r="R66" i="2"/>
  <c r="W66" i="2" s="1"/>
  <c r="Q66" i="2"/>
  <c r="L66" i="2"/>
  <c r="J66" i="2"/>
  <c r="I66" i="2"/>
  <c r="R65" i="2"/>
  <c r="W65" i="2" s="1"/>
  <c r="Q65" i="2"/>
  <c r="L65" i="2"/>
  <c r="J65" i="2"/>
  <c r="I65" i="2"/>
  <c r="R64" i="2"/>
  <c r="W64" i="2" s="1"/>
  <c r="Q64" i="2"/>
  <c r="L64" i="2"/>
  <c r="J64" i="2"/>
  <c r="I64" i="2"/>
  <c r="R63" i="2"/>
  <c r="W63" i="2" s="1"/>
  <c r="Q63" i="2"/>
  <c r="L63" i="2"/>
  <c r="J63" i="2"/>
  <c r="I63" i="2"/>
  <c r="R62" i="2"/>
  <c r="W62" i="2" s="1"/>
  <c r="Q62" i="2"/>
  <c r="L62" i="2"/>
  <c r="J62" i="2"/>
  <c r="I62" i="2"/>
  <c r="R61" i="2"/>
  <c r="W61" i="2" s="1"/>
  <c r="Q61" i="2"/>
  <c r="L61" i="2"/>
  <c r="J61" i="2"/>
  <c r="I61" i="2"/>
  <c r="R60" i="2"/>
  <c r="W60" i="2" s="1"/>
  <c r="Q60" i="2"/>
  <c r="L60" i="2"/>
  <c r="J60" i="2"/>
  <c r="I60" i="2"/>
  <c r="W59" i="2"/>
  <c r="R59" i="2"/>
  <c r="Q59" i="2"/>
  <c r="L59" i="2"/>
  <c r="J59" i="2"/>
  <c r="I59" i="2"/>
  <c r="R58" i="2"/>
  <c r="W58" i="2" s="1"/>
  <c r="Q58" i="2"/>
  <c r="L58" i="2"/>
  <c r="J58" i="2"/>
  <c r="I58" i="2"/>
  <c r="R57" i="2"/>
  <c r="W57" i="2" s="1"/>
  <c r="Q57" i="2"/>
  <c r="L57" i="2"/>
  <c r="K57" i="2" s="1"/>
  <c r="J57" i="2"/>
  <c r="I57" i="2"/>
  <c r="R56" i="2"/>
  <c r="W56" i="2" s="1"/>
  <c r="Q56" i="2"/>
  <c r="L56" i="2"/>
  <c r="K56" i="2" s="1"/>
  <c r="J56" i="2"/>
  <c r="I56" i="2"/>
  <c r="R55" i="2"/>
  <c r="W55" i="2" s="1"/>
  <c r="Q55" i="2"/>
  <c r="L55" i="2"/>
  <c r="K55" i="2" s="1"/>
  <c r="J55" i="2"/>
  <c r="I55" i="2"/>
  <c r="R54" i="2"/>
  <c r="W54" i="2" s="1"/>
  <c r="Q54" i="2"/>
  <c r="L54" i="2"/>
  <c r="J54" i="2"/>
  <c r="I54" i="2"/>
  <c r="R53" i="2"/>
  <c r="W53" i="2" s="1"/>
  <c r="Q53" i="2"/>
  <c r="L53" i="2"/>
  <c r="K53" i="2" s="1"/>
  <c r="J53" i="2"/>
  <c r="I53" i="2"/>
  <c r="R52" i="2"/>
  <c r="W52" i="2" s="1"/>
  <c r="Q52" i="2"/>
  <c r="L52" i="2"/>
  <c r="J52" i="2"/>
  <c r="I52" i="2"/>
  <c r="R51" i="2"/>
  <c r="W51" i="2" s="1"/>
  <c r="Q51" i="2"/>
  <c r="L51" i="2"/>
  <c r="K51" i="2" s="1"/>
  <c r="J51" i="2"/>
  <c r="I51" i="2"/>
  <c r="R50" i="2"/>
  <c r="W50" i="2" s="1"/>
  <c r="Q50" i="2"/>
  <c r="L50" i="2"/>
  <c r="K50" i="2" s="1"/>
  <c r="J50" i="2"/>
  <c r="I50" i="2"/>
  <c r="R49" i="2"/>
  <c r="W49" i="2" s="1"/>
  <c r="Q49" i="2"/>
  <c r="L49" i="2"/>
  <c r="K49" i="2" s="1"/>
  <c r="J49" i="2"/>
  <c r="I49" i="2"/>
  <c r="R48" i="2"/>
  <c r="W48" i="2" s="1"/>
  <c r="Q48" i="2"/>
  <c r="L48" i="2"/>
  <c r="J48" i="2"/>
  <c r="I48" i="2"/>
  <c r="R47" i="2"/>
  <c r="W47" i="2" s="1"/>
  <c r="Q47" i="2"/>
  <c r="L47" i="2"/>
  <c r="J47" i="2"/>
  <c r="I47" i="2"/>
  <c r="R46" i="2"/>
  <c r="W46" i="2" s="1"/>
  <c r="Q46" i="2"/>
  <c r="L46" i="2"/>
  <c r="J46" i="2"/>
  <c r="I46" i="2"/>
  <c r="R45" i="2"/>
  <c r="W45" i="2" s="1"/>
  <c r="Q45" i="2"/>
  <c r="L45" i="2"/>
  <c r="J45" i="2"/>
  <c r="I45" i="2"/>
  <c r="R44" i="2"/>
  <c r="W44" i="2" s="1"/>
  <c r="Q44" i="2"/>
  <c r="L44" i="2"/>
  <c r="J44" i="2"/>
  <c r="I44" i="2"/>
  <c r="R43" i="2"/>
  <c r="W43" i="2" s="1"/>
  <c r="Q43" i="2"/>
  <c r="L43" i="2"/>
  <c r="K43" i="2" s="1"/>
  <c r="J43" i="2"/>
  <c r="I43" i="2"/>
  <c r="R42" i="2"/>
  <c r="W42" i="2" s="1"/>
  <c r="Q42" i="2"/>
  <c r="L42" i="2"/>
  <c r="J42" i="2"/>
  <c r="I42" i="2"/>
  <c r="R41" i="2"/>
  <c r="W41" i="2" s="1"/>
  <c r="Q41" i="2"/>
  <c r="L41" i="2"/>
  <c r="K41" i="2" s="1"/>
  <c r="J41" i="2"/>
  <c r="I41" i="2"/>
  <c r="R40" i="2"/>
  <c r="W40" i="2" s="1"/>
  <c r="Q40" i="2"/>
  <c r="L40" i="2"/>
  <c r="J40" i="2"/>
  <c r="I40" i="2"/>
  <c r="R39" i="2"/>
  <c r="W39" i="2" s="1"/>
  <c r="Q39" i="2"/>
  <c r="L39" i="2"/>
  <c r="K39" i="2" s="1"/>
  <c r="J39" i="2"/>
  <c r="I39" i="2"/>
  <c r="L38" i="2"/>
  <c r="K38" i="2" s="1"/>
  <c r="J38" i="2"/>
  <c r="I38" i="2"/>
  <c r="L37" i="2"/>
  <c r="J37" i="2"/>
  <c r="I37" i="2"/>
  <c r="L36" i="2"/>
  <c r="J36" i="2"/>
  <c r="I36" i="2"/>
  <c r="L35" i="2"/>
  <c r="J35" i="2"/>
  <c r="I35" i="2"/>
  <c r="L34" i="2"/>
  <c r="J34" i="2"/>
  <c r="I34" i="2"/>
  <c r="L33" i="2"/>
  <c r="J33" i="2"/>
  <c r="I33" i="2"/>
  <c r="L32" i="2"/>
  <c r="J32" i="2"/>
  <c r="I32" i="2"/>
  <c r="L31" i="2"/>
  <c r="J31" i="2"/>
  <c r="I31" i="2"/>
  <c r="L30" i="2"/>
  <c r="J30" i="2"/>
  <c r="I30" i="2"/>
  <c r="L29" i="2"/>
  <c r="J29" i="2"/>
  <c r="I29" i="2"/>
  <c r="L28" i="2"/>
  <c r="K28" i="2" s="1"/>
  <c r="J28" i="2"/>
  <c r="I28" i="2"/>
  <c r="L27" i="2"/>
  <c r="K27" i="2" s="1"/>
  <c r="J27" i="2"/>
  <c r="I27" i="2"/>
  <c r="L26" i="2"/>
  <c r="K26" i="2" s="1"/>
  <c r="J26" i="2"/>
  <c r="I26" i="2"/>
  <c r="L25" i="2"/>
  <c r="J25" i="2"/>
  <c r="I25" i="2"/>
  <c r="L24" i="2"/>
  <c r="J24" i="2"/>
  <c r="I24" i="2"/>
  <c r="L23" i="2"/>
  <c r="J23" i="2"/>
  <c r="I23" i="2"/>
  <c r="L22" i="2"/>
  <c r="J22" i="2"/>
  <c r="I22" i="2"/>
  <c r="L21" i="2"/>
  <c r="J21" i="2"/>
  <c r="I21" i="2"/>
  <c r="L20" i="2"/>
  <c r="J20" i="2"/>
  <c r="I20" i="2"/>
  <c r="L19" i="2"/>
  <c r="J19" i="2"/>
  <c r="I19" i="2"/>
  <c r="L18" i="2"/>
  <c r="J18" i="2"/>
  <c r="I18" i="2"/>
  <c r="L17" i="2"/>
  <c r="J17" i="2"/>
  <c r="I17" i="2"/>
  <c r="L16" i="2"/>
  <c r="J16" i="2"/>
  <c r="I16" i="2"/>
  <c r="L15" i="2"/>
  <c r="J15" i="2"/>
  <c r="I15" i="2"/>
  <c r="L14" i="2"/>
  <c r="K14" i="2" s="1"/>
  <c r="J14" i="2"/>
  <c r="I14" i="2"/>
  <c r="L13" i="2"/>
  <c r="J13" i="2"/>
  <c r="I13" i="2"/>
  <c r="L12" i="2"/>
  <c r="L11" i="2"/>
  <c r="J11" i="2"/>
  <c r="I11" i="2"/>
  <c r="L10" i="2"/>
  <c r="J10" i="2"/>
  <c r="I10" i="2"/>
  <c r="L9" i="2"/>
  <c r="J9" i="2"/>
  <c r="I9" i="2"/>
  <c r="L8" i="2"/>
  <c r="J8" i="2"/>
  <c r="I8" i="2"/>
  <c r="L7" i="2"/>
  <c r="L6" i="2"/>
  <c r="K6" i="2"/>
  <c r="J6" i="2"/>
  <c r="I6" i="2"/>
  <c r="L5" i="2"/>
  <c r="J5" i="2"/>
  <c r="I5" i="2"/>
  <c r="L4" i="2"/>
  <c r="J4" i="2"/>
  <c r="I4" i="2"/>
  <c r="L3" i="2"/>
  <c r="J3" i="2"/>
  <c r="I3" i="2"/>
  <c r="L2" i="2"/>
  <c r="D2" i="2"/>
  <c r="L169" i="1"/>
  <c r="D169" i="1"/>
  <c r="L168" i="1"/>
  <c r="D168" i="1"/>
  <c r="L167" i="1"/>
  <c r="D167" i="1"/>
  <c r="L166" i="1"/>
  <c r="J166" i="1"/>
  <c r="I166" i="1"/>
  <c r="D166" i="1"/>
  <c r="L165" i="1"/>
  <c r="J165" i="1"/>
  <c r="I165" i="1"/>
  <c r="D165" i="1"/>
  <c r="L164" i="1"/>
  <c r="J164" i="1"/>
  <c r="I164" i="1"/>
  <c r="D164" i="1"/>
  <c r="L163" i="1"/>
  <c r="J163" i="1"/>
  <c r="I163" i="1"/>
  <c r="D163" i="1"/>
  <c r="L162" i="1"/>
  <c r="J162" i="1"/>
  <c r="I162" i="1"/>
  <c r="D162" i="1"/>
  <c r="L161" i="1"/>
  <c r="J161" i="1"/>
  <c r="I161" i="1"/>
  <c r="D161" i="1"/>
  <c r="L160" i="1"/>
  <c r="J160" i="1"/>
  <c r="I160" i="1"/>
  <c r="D160" i="1"/>
  <c r="L159" i="1"/>
  <c r="J159" i="1"/>
  <c r="I159" i="1"/>
  <c r="D159" i="1"/>
  <c r="L158" i="1"/>
  <c r="J158" i="1"/>
  <c r="I158" i="1"/>
  <c r="D158" i="1"/>
  <c r="L157" i="1"/>
  <c r="J157" i="1"/>
  <c r="I157" i="1"/>
  <c r="D157" i="1"/>
  <c r="L156" i="1"/>
  <c r="J156" i="1"/>
  <c r="I156" i="1"/>
  <c r="D156" i="1"/>
  <c r="L155" i="1"/>
  <c r="J155" i="1"/>
  <c r="I155" i="1"/>
  <c r="D155" i="1"/>
  <c r="L154" i="1"/>
  <c r="J154" i="1"/>
  <c r="I154" i="1"/>
  <c r="D154" i="1"/>
  <c r="L153" i="1"/>
  <c r="J153" i="1"/>
  <c r="I153" i="1"/>
  <c r="D153" i="1"/>
  <c r="L152" i="1"/>
  <c r="J152" i="1"/>
  <c r="I152" i="1"/>
  <c r="D152" i="1"/>
  <c r="L151" i="1"/>
  <c r="J151" i="1"/>
  <c r="I151" i="1"/>
  <c r="D151" i="1"/>
  <c r="L150" i="1"/>
  <c r="J150" i="1"/>
  <c r="I150" i="1"/>
  <c r="D150" i="1"/>
  <c r="L149" i="1"/>
  <c r="J149" i="1"/>
  <c r="I149" i="1"/>
  <c r="D149" i="1"/>
  <c r="L148" i="1"/>
  <c r="J148" i="1"/>
  <c r="I148" i="1"/>
  <c r="D148" i="1"/>
  <c r="L147" i="1"/>
  <c r="J147" i="1"/>
  <c r="I147" i="1"/>
  <c r="D147" i="1"/>
  <c r="L146" i="1"/>
  <c r="J146" i="1"/>
  <c r="I146" i="1"/>
  <c r="D146" i="1"/>
  <c r="L145" i="1"/>
  <c r="J145" i="1"/>
  <c r="I145" i="1"/>
  <c r="D145" i="1"/>
  <c r="L144" i="1"/>
  <c r="J144" i="1"/>
  <c r="I144" i="1"/>
  <c r="D144" i="1"/>
  <c r="L143" i="1"/>
  <c r="J143" i="1"/>
  <c r="I143" i="1"/>
  <c r="D143" i="1"/>
  <c r="L142" i="1"/>
  <c r="J142" i="1"/>
  <c r="I142" i="1"/>
  <c r="D142" i="1"/>
  <c r="L141" i="1"/>
  <c r="J141" i="1"/>
  <c r="I141" i="1"/>
  <c r="D141" i="1"/>
  <c r="L140" i="1"/>
  <c r="J140" i="1"/>
  <c r="I140" i="1"/>
  <c r="D140" i="1"/>
  <c r="L139" i="1"/>
  <c r="J139" i="1"/>
  <c r="I139" i="1"/>
  <c r="D139" i="1"/>
  <c r="L138" i="1"/>
  <c r="J138" i="1"/>
  <c r="I138" i="1"/>
  <c r="D138" i="1"/>
  <c r="L137" i="1"/>
  <c r="J137" i="1"/>
  <c r="I137" i="1"/>
  <c r="D137" i="1"/>
  <c r="L136" i="1"/>
  <c r="J136" i="1"/>
  <c r="I136" i="1"/>
  <c r="D136" i="1"/>
  <c r="L135" i="1"/>
  <c r="J135" i="1"/>
  <c r="I135" i="1"/>
  <c r="D135" i="1"/>
  <c r="L134" i="1"/>
  <c r="J134" i="1"/>
  <c r="I134" i="1"/>
  <c r="D134" i="1"/>
  <c r="L133" i="1"/>
  <c r="J133" i="1"/>
  <c r="I133" i="1"/>
  <c r="D133" i="1"/>
  <c r="L132" i="1"/>
  <c r="D132" i="1"/>
  <c r="L131" i="1"/>
  <c r="J131" i="1"/>
  <c r="I131" i="1"/>
  <c r="D131" i="1"/>
  <c r="L130" i="1"/>
  <c r="J130" i="1"/>
  <c r="I130" i="1"/>
  <c r="D130" i="1"/>
  <c r="L129" i="1"/>
  <c r="J129" i="1"/>
  <c r="I129" i="1"/>
  <c r="D129" i="1"/>
  <c r="L128" i="1"/>
  <c r="J128" i="1"/>
  <c r="I128" i="1"/>
  <c r="D128" i="1"/>
  <c r="L127" i="1"/>
  <c r="J127" i="1"/>
  <c r="I127" i="1"/>
  <c r="D127" i="1"/>
  <c r="L126" i="1"/>
  <c r="J126" i="1"/>
  <c r="I126" i="1"/>
  <c r="D126" i="1"/>
  <c r="L125" i="1"/>
  <c r="J125" i="1"/>
  <c r="I125" i="1"/>
  <c r="D125" i="1"/>
  <c r="L124" i="1"/>
  <c r="J124" i="1"/>
  <c r="I124" i="1"/>
  <c r="D124" i="1"/>
  <c r="L123" i="1"/>
  <c r="J123" i="1"/>
  <c r="I123" i="1"/>
  <c r="D123" i="1"/>
  <c r="L122" i="1"/>
  <c r="J122" i="1"/>
  <c r="I122" i="1"/>
  <c r="D122" i="1"/>
  <c r="L121" i="1"/>
  <c r="J121" i="1"/>
  <c r="I121" i="1"/>
  <c r="D121" i="1"/>
  <c r="L120" i="1"/>
  <c r="J120" i="1"/>
  <c r="I120" i="1"/>
  <c r="D120" i="1"/>
  <c r="L119" i="1"/>
  <c r="J119" i="1"/>
  <c r="I119" i="1"/>
  <c r="D119" i="1"/>
  <c r="L118" i="1"/>
  <c r="J118" i="1"/>
  <c r="I118" i="1"/>
  <c r="D118" i="1"/>
  <c r="L117" i="1"/>
  <c r="J117" i="1"/>
  <c r="I117" i="1"/>
  <c r="D117" i="1"/>
  <c r="L116" i="1"/>
  <c r="J116" i="1"/>
  <c r="I116" i="1"/>
  <c r="D116" i="1"/>
  <c r="L115" i="1"/>
  <c r="J115" i="1"/>
  <c r="I115" i="1"/>
  <c r="D115" i="1"/>
  <c r="L114" i="1"/>
  <c r="J114" i="1"/>
  <c r="I114" i="1"/>
  <c r="D114" i="1"/>
  <c r="L113" i="1"/>
  <c r="J113" i="1"/>
  <c r="I113" i="1"/>
  <c r="D113" i="1"/>
  <c r="L112" i="1"/>
  <c r="J112" i="1"/>
  <c r="I112" i="1"/>
  <c r="D112" i="1"/>
  <c r="L111" i="1"/>
  <c r="J111" i="1"/>
  <c r="I111" i="1"/>
  <c r="D111" i="1"/>
  <c r="L110" i="1"/>
  <c r="J110" i="1"/>
  <c r="I110" i="1"/>
  <c r="D110" i="1"/>
  <c r="L109" i="1"/>
  <c r="J109" i="1"/>
  <c r="I109" i="1"/>
  <c r="D109" i="1"/>
  <c r="L108" i="1"/>
  <c r="J108" i="1"/>
  <c r="I108" i="1"/>
  <c r="D108" i="1"/>
  <c r="L107" i="1"/>
  <c r="J107" i="1"/>
  <c r="I107" i="1"/>
  <c r="D107" i="1"/>
  <c r="L106" i="1"/>
  <c r="J106" i="1"/>
  <c r="I106" i="1"/>
  <c r="D106" i="1"/>
  <c r="L105" i="1"/>
  <c r="J105" i="1"/>
  <c r="I105" i="1"/>
  <c r="D105" i="1"/>
  <c r="L104" i="1"/>
  <c r="J104" i="1"/>
  <c r="I104" i="1"/>
  <c r="D104" i="1"/>
  <c r="L103" i="1"/>
  <c r="J103" i="1"/>
  <c r="I103" i="1"/>
  <c r="D103" i="1"/>
  <c r="L102" i="1"/>
  <c r="J102" i="1"/>
  <c r="I102" i="1"/>
  <c r="D102" i="1"/>
  <c r="L101" i="1"/>
  <c r="J101" i="1"/>
  <c r="I101" i="1"/>
  <c r="D101" i="1"/>
  <c r="L100" i="1"/>
  <c r="J100" i="1"/>
  <c r="I100" i="1"/>
  <c r="D100" i="1"/>
  <c r="L99" i="1"/>
  <c r="J99" i="1"/>
  <c r="I99" i="1"/>
  <c r="D99" i="1"/>
  <c r="L98" i="1"/>
  <c r="J98" i="1"/>
  <c r="I98" i="1"/>
  <c r="D98" i="1"/>
  <c r="L97" i="1"/>
  <c r="J97" i="1"/>
  <c r="I97" i="1"/>
  <c r="D97" i="1"/>
  <c r="L96" i="1"/>
  <c r="J96" i="1"/>
  <c r="I96" i="1"/>
  <c r="D96" i="1"/>
  <c r="L95" i="1"/>
  <c r="J95" i="1"/>
  <c r="I95" i="1"/>
  <c r="D95" i="1"/>
  <c r="L94" i="1"/>
  <c r="J94" i="1"/>
  <c r="I94" i="1"/>
  <c r="D94" i="1"/>
  <c r="L93" i="1"/>
  <c r="J93" i="1"/>
  <c r="I93" i="1"/>
  <c r="D93" i="1"/>
  <c r="L92" i="1"/>
  <c r="J92" i="1"/>
  <c r="I92" i="1"/>
  <c r="D92" i="1"/>
  <c r="L91" i="1"/>
  <c r="J91" i="1"/>
  <c r="I91" i="1"/>
  <c r="D91" i="1"/>
  <c r="L90" i="1"/>
  <c r="J90" i="1"/>
  <c r="I90" i="1"/>
  <c r="D90" i="1"/>
  <c r="L89" i="1"/>
  <c r="J89" i="1"/>
  <c r="I89" i="1"/>
  <c r="D89" i="1"/>
  <c r="L88" i="1"/>
  <c r="J88" i="1"/>
  <c r="I88" i="1"/>
  <c r="D88" i="1"/>
  <c r="L87" i="1"/>
  <c r="J87" i="1"/>
  <c r="I87" i="1"/>
  <c r="D87" i="1"/>
  <c r="L86" i="1"/>
  <c r="J86" i="1"/>
  <c r="I86" i="1"/>
  <c r="D86" i="1"/>
  <c r="L85" i="1"/>
  <c r="J85" i="1"/>
  <c r="I85" i="1"/>
  <c r="D85" i="1"/>
  <c r="L84" i="1"/>
  <c r="J84" i="1"/>
  <c r="I84" i="1"/>
  <c r="D84" i="1"/>
  <c r="L83" i="1"/>
  <c r="J83" i="1"/>
  <c r="I83" i="1"/>
  <c r="D83" i="1"/>
  <c r="L82" i="1"/>
  <c r="J82" i="1"/>
  <c r="I82" i="1"/>
  <c r="D82" i="1"/>
  <c r="L81" i="1"/>
  <c r="J81" i="1"/>
  <c r="I81" i="1"/>
  <c r="D81" i="1"/>
  <c r="L80" i="1"/>
  <c r="J80" i="1"/>
  <c r="I80" i="1"/>
  <c r="D80" i="1"/>
  <c r="L79" i="1"/>
  <c r="J79" i="1"/>
  <c r="I79" i="1"/>
  <c r="D79" i="1"/>
  <c r="L78" i="1"/>
  <c r="J78" i="1"/>
  <c r="I78" i="1"/>
  <c r="D78" i="1"/>
  <c r="L77" i="1"/>
  <c r="J77" i="1"/>
  <c r="I77" i="1"/>
  <c r="D77" i="1"/>
  <c r="L76" i="1"/>
  <c r="J76" i="1"/>
  <c r="I76" i="1"/>
  <c r="D76" i="1"/>
  <c r="L75" i="1"/>
  <c r="J75" i="1"/>
  <c r="I75" i="1"/>
  <c r="D75" i="1"/>
  <c r="L74" i="1"/>
  <c r="J74" i="1"/>
  <c r="I74" i="1"/>
  <c r="D74" i="1"/>
  <c r="L73" i="1"/>
  <c r="J73" i="1"/>
  <c r="I73" i="1"/>
  <c r="D73" i="1"/>
  <c r="L72" i="1"/>
  <c r="J72" i="1"/>
  <c r="I72" i="1"/>
  <c r="D72" i="1"/>
  <c r="L71" i="1"/>
  <c r="J71" i="1"/>
  <c r="I71" i="1"/>
  <c r="D71" i="1"/>
  <c r="L70" i="1"/>
  <c r="J70" i="1"/>
  <c r="I70" i="1"/>
  <c r="D70" i="1"/>
  <c r="L69" i="1"/>
  <c r="J69" i="1"/>
  <c r="I69" i="1"/>
  <c r="D69" i="1"/>
  <c r="L68" i="1"/>
  <c r="J68" i="1"/>
  <c r="I68" i="1"/>
  <c r="D68" i="1"/>
  <c r="L67" i="1"/>
  <c r="J67" i="1"/>
  <c r="I67" i="1"/>
  <c r="D67" i="1"/>
  <c r="L66" i="1"/>
  <c r="J66" i="1"/>
  <c r="I66" i="1"/>
  <c r="D66" i="1"/>
  <c r="L65" i="1"/>
  <c r="J65" i="1"/>
  <c r="I65" i="1"/>
  <c r="D65" i="1"/>
  <c r="L64" i="1"/>
  <c r="J64" i="1"/>
  <c r="I64" i="1"/>
  <c r="D64" i="1"/>
  <c r="L63" i="1"/>
  <c r="J63" i="1"/>
  <c r="I63" i="1"/>
  <c r="D63" i="1"/>
  <c r="L62" i="1"/>
  <c r="J62" i="1"/>
  <c r="I62" i="1"/>
  <c r="D62" i="1"/>
  <c r="L61" i="1"/>
  <c r="J61" i="1"/>
  <c r="I61" i="1"/>
  <c r="D61" i="1"/>
  <c r="L60" i="1"/>
  <c r="J60" i="1"/>
  <c r="I60" i="1"/>
  <c r="D60" i="1"/>
  <c r="L59" i="1"/>
  <c r="J59" i="1"/>
  <c r="I59" i="1"/>
  <c r="D59" i="1"/>
  <c r="L58" i="1"/>
  <c r="J58" i="1"/>
  <c r="I58" i="1"/>
  <c r="D58" i="1"/>
  <c r="L57" i="1"/>
  <c r="J57" i="1"/>
  <c r="I57" i="1"/>
  <c r="D57" i="1"/>
  <c r="L56" i="1"/>
  <c r="J56" i="1"/>
  <c r="I56" i="1"/>
  <c r="D56" i="1"/>
  <c r="L55" i="1"/>
  <c r="J55" i="1"/>
  <c r="I55" i="1"/>
  <c r="D55" i="1"/>
  <c r="L54" i="1"/>
  <c r="J54" i="1"/>
  <c r="I54" i="1"/>
  <c r="D54" i="1"/>
  <c r="L53" i="1"/>
  <c r="J53" i="1"/>
  <c r="I53" i="1"/>
  <c r="D53" i="1"/>
  <c r="L52" i="1"/>
  <c r="J52" i="1"/>
  <c r="I52" i="1"/>
  <c r="D52" i="1"/>
  <c r="L51" i="1"/>
  <c r="J51" i="1"/>
  <c r="I51" i="1"/>
  <c r="D51" i="1"/>
  <c r="L50" i="1"/>
  <c r="J50" i="1"/>
  <c r="I50" i="1"/>
  <c r="D50" i="1"/>
  <c r="L49" i="1"/>
  <c r="J49" i="1"/>
  <c r="I49" i="1"/>
  <c r="D49" i="1"/>
  <c r="L48" i="1"/>
  <c r="J48" i="1"/>
  <c r="I48" i="1"/>
  <c r="D48" i="1"/>
  <c r="L47" i="1"/>
  <c r="J47" i="1"/>
  <c r="I47" i="1"/>
  <c r="D47" i="1"/>
  <c r="L46" i="1"/>
  <c r="J46" i="1"/>
  <c r="I46" i="1"/>
  <c r="D46" i="1"/>
  <c r="L45" i="1"/>
  <c r="J45" i="1"/>
  <c r="I45" i="1"/>
  <c r="D45" i="1"/>
  <c r="L44" i="1"/>
  <c r="J44" i="1"/>
  <c r="I44" i="1"/>
  <c r="D44" i="1"/>
  <c r="L43" i="1"/>
  <c r="K43" i="1" s="1"/>
  <c r="J43" i="1"/>
  <c r="I43" i="1"/>
  <c r="D43" i="1"/>
  <c r="L42" i="1"/>
  <c r="K42" i="1" s="1"/>
  <c r="D42" i="1"/>
  <c r="L41" i="1"/>
  <c r="K41" i="1" s="1"/>
  <c r="J41" i="1"/>
  <c r="I41" i="1"/>
  <c r="D41" i="1"/>
  <c r="L40" i="1"/>
  <c r="J40" i="1"/>
  <c r="I40" i="1"/>
  <c r="D40" i="1"/>
  <c r="L39" i="1"/>
  <c r="K39" i="1" s="1"/>
  <c r="J39" i="1"/>
  <c r="I39" i="1"/>
  <c r="D39" i="1"/>
  <c r="L38" i="1"/>
  <c r="K38" i="1" s="1"/>
  <c r="J38" i="1"/>
  <c r="I38" i="1"/>
  <c r="D38" i="1"/>
  <c r="L37" i="1"/>
  <c r="K37" i="1" s="1"/>
  <c r="D37" i="1"/>
  <c r="L36" i="1"/>
  <c r="J36" i="1"/>
  <c r="I36" i="1"/>
  <c r="D36" i="1"/>
  <c r="L35" i="1"/>
  <c r="K35" i="1" s="1"/>
  <c r="J35" i="1"/>
  <c r="I35" i="1"/>
  <c r="D35" i="1"/>
  <c r="L34" i="1"/>
  <c r="J34" i="1"/>
  <c r="I34" i="1"/>
  <c r="D34" i="1"/>
  <c r="L33" i="1"/>
  <c r="K33" i="1" s="1"/>
  <c r="D33" i="1"/>
  <c r="L32" i="1"/>
  <c r="J32" i="1"/>
  <c r="I32" i="1"/>
  <c r="D32" i="1"/>
  <c r="L31" i="1"/>
  <c r="J31" i="1"/>
  <c r="I31" i="1"/>
  <c r="D31" i="1"/>
  <c r="L30" i="1"/>
  <c r="K30" i="1" s="1"/>
  <c r="J30" i="1"/>
  <c r="I30" i="1"/>
  <c r="D30" i="1"/>
  <c r="L29" i="1"/>
  <c r="K29" i="1" s="1"/>
  <c r="J29" i="1"/>
  <c r="I29" i="1"/>
  <c r="D29" i="1"/>
  <c r="L28" i="1"/>
  <c r="J28" i="1"/>
  <c r="I28" i="1"/>
  <c r="D28" i="1"/>
  <c r="L27" i="1"/>
  <c r="K27" i="1" s="1"/>
  <c r="J27" i="1"/>
  <c r="I27" i="1"/>
  <c r="D27" i="1"/>
  <c r="L26" i="1"/>
  <c r="K26" i="1" s="1"/>
  <c r="J26" i="1"/>
  <c r="I26" i="1"/>
  <c r="D26" i="1"/>
  <c r="L25" i="1"/>
  <c r="K25" i="1" s="1"/>
  <c r="J25" i="1"/>
  <c r="I25" i="1"/>
  <c r="D25" i="1"/>
  <c r="L24" i="1"/>
  <c r="K24" i="1" s="1"/>
  <c r="J24" i="1"/>
  <c r="I24" i="1"/>
  <c r="D24" i="1"/>
  <c r="L23" i="1"/>
  <c r="D23" i="1"/>
  <c r="L22" i="1"/>
  <c r="K22" i="1" s="1"/>
  <c r="J22" i="1"/>
  <c r="I22" i="1"/>
  <c r="D22" i="1"/>
  <c r="L21" i="1"/>
  <c r="J21" i="1"/>
  <c r="I21" i="1"/>
  <c r="D21" i="1"/>
  <c r="L20" i="1"/>
  <c r="K20" i="1" s="1"/>
  <c r="J20" i="1"/>
  <c r="I20" i="1"/>
  <c r="D20" i="1"/>
  <c r="L19" i="1"/>
  <c r="J19" i="1"/>
  <c r="I19" i="1"/>
  <c r="D19" i="1"/>
  <c r="L18" i="1"/>
  <c r="K18" i="1" s="1"/>
  <c r="D18" i="1"/>
  <c r="L17" i="1"/>
  <c r="J17" i="1"/>
  <c r="I17" i="1"/>
  <c r="D17" i="1"/>
  <c r="L16" i="1"/>
  <c r="J16" i="1"/>
  <c r="I16" i="1"/>
  <c r="D16" i="1"/>
  <c r="L15" i="1"/>
  <c r="K15" i="1" s="1"/>
  <c r="J15" i="1"/>
  <c r="I15" i="1"/>
  <c r="D15" i="1"/>
  <c r="L14" i="1"/>
  <c r="J14" i="1"/>
  <c r="I14" i="1"/>
  <c r="D14" i="1"/>
  <c r="L13" i="1"/>
  <c r="K13" i="1" s="1"/>
  <c r="J13" i="1"/>
  <c r="I13" i="1"/>
  <c r="D13" i="1"/>
  <c r="L12" i="1"/>
  <c r="K12" i="1" s="1"/>
  <c r="J12" i="1"/>
  <c r="I12" i="1"/>
  <c r="D12" i="1"/>
  <c r="L11" i="1"/>
  <c r="K11" i="1" s="1"/>
  <c r="J11" i="1"/>
  <c r="I11" i="1"/>
  <c r="D11" i="1"/>
  <c r="L10" i="1"/>
  <c r="D10" i="1"/>
  <c r="L9" i="1"/>
  <c r="D9" i="1"/>
  <c r="L8" i="1"/>
  <c r="K8" i="1" s="1"/>
  <c r="D8" i="1"/>
  <c r="L7" i="1"/>
  <c r="K7" i="1" s="1"/>
  <c r="J7" i="1"/>
  <c r="I7" i="1"/>
  <c r="D7" i="1"/>
  <c r="L6" i="1"/>
  <c r="K6" i="1" s="1"/>
  <c r="J6" i="1"/>
  <c r="I6" i="1"/>
  <c r="D6" i="1"/>
  <c r="L5" i="1"/>
  <c r="J5" i="1"/>
  <c r="I5" i="1"/>
  <c r="D5" i="1"/>
  <c r="L4" i="1"/>
  <c r="K4" i="1" s="1"/>
  <c r="J4" i="1"/>
  <c r="I4" i="1"/>
  <c r="D4" i="1"/>
  <c r="L3" i="1"/>
  <c r="K3" i="1" s="1"/>
  <c r="J3" i="1"/>
  <c r="I3" i="1"/>
  <c r="D3" i="1"/>
  <c r="L2" i="1"/>
  <c r="D2" i="1"/>
  <c r="R250" i="5" a="1"/>
  <c r="R250" i="5" s="1"/>
  <c r="Q250" i="5" a="1"/>
  <c r="Q250" i="5"/>
  <c r="R249" i="5" a="1"/>
  <c r="R249" i="5"/>
  <c r="Q249" i="5" a="1"/>
  <c r="Q249" i="5"/>
  <c r="R248" i="5" a="1"/>
  <c r="R248" i="5"/>
  <c r="Q248" i="5" a="1"/>
  <c r="Q248" i="5"/>
  <c r="R247" i="5" a="1"/>
  <c r="R247" i="5"/>
  <c r="Q247" i="5" a="1"/>
  <c r="Q247" i="5"/>
  <c r="R246" i="5" a="1"/>
  <c r="R246" i="5"/>
  <c r="Q246" i="5" a="1"/>
  <c r="Q246" i="5"/>
  <c r="R245" i="5" a="1"/>
  <c r="R245" i="5"/>
  <c r="Q245" i="5" a="1"/>
  <c r="Q245" i="5"/>
  <c r="X150" i="5"/>
  <c r="X149" i="5"/>
  <c r="X148" i="5"/>
  <c r="X147" i="5"/>
  <c r="X146" i="5"/>
  <c r="X145" i="5"/>
  <c r="X144" i="5"/>
  <c r="X143" i="5"/>
  <c r="X142" i="5"/>
  <c r="X141" i="5"/>
  <c r="X140" i="5"/>
  <c r="X139" i="5"/>
  <c r="X138" i="5"/>
  <c r="X137" i="5"/>
  <c r="X136" i="5"/>
  <c r="X135" i="5"/>
  <c r="X134" i="5"/>
  <c r="X133" i="5"/>
  <c r="X132" i="5"/>
  <c r="X131" i="5"/>
  <c r="X130" i="5"/>
  <c r="X129" i="5"/>
  <c r="X128" i="5"/>
  <c r="X127" i="5"/>
  <c r="X126" i="5"/>
  <c r="X125" i="5"/>
  <c r="X124" i="5"/>
  <c r="X123" i="5"/>
  <c r="X122" i="5"/>
  <c r="X121" i="5"/>
  <c r="X120" i="5"/>
  <c r="X119" i="5"/>
  <c r="X118" i="5"/>
  <c r="X117" i="5"/>
  <c r="X116" i="5"/>
  <c r="X115" i="5"/>
  <c r="X114" i="5"/>
  <c r="X113" i="5"/>
  <c r="X112" i="5"/>
  <c r="X111" i="5"/>
  <c r="X110" i="5"/>
  <c r="X109" i="5"/>
  <c r="X108" i="5"/>
  <c r="X107" i="5"/>
  <c r="X106" i="5"/>
  <c r="X105" i="5"/>
  <c r="X104" i="5"/>
  <c r="X103" i="5"/>
  <c r="X102" i="5"/>
  <c r="X101" i="5"/>
  <c r="X100" i="5"/>
  <c r="X99" i="5"/>
  <c r="X98" i="5"/>
  <c r="X97" i="5"/>
  <c r="X96" i="5"/>
  <c r="X95" i="5"/>
  <c r="X94" i="5"/>
  <c r="X93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77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61" i="5"/>
  <c r="X60" i="5"/>
  <c r="X59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Y96" i="5" s="1"/>
  <c r="X45" i="5"/>
  <c r="X44" i="5"/>
  <c r="X43" i="5"/>
  <c r="X42" i="5"/>
  <c r="X41" i="5"/>
  <c r="X40" i="5"/>
  <c r="X39" i="5"/>
  <c r="AB32" i="5"/>
  <c r="L20" i="5"/>
  <c r="J20" i="5"/>
  <c r="I20" i="5"/>
  <c r="L19" i="5"/>
  <c r="J19" i="5"/>
  <c r="I19" i="5"/>
  <c r="L18" i="5"/>
  <c r="J18" i="5"/>
  <c r="I18" i="5"/>
  <c r="L17" i="5"/>
  <c r="J17" i="5"/>
  <c r="I17" i="5"/>
  <c r="L16" i="5"/>
  <c r="J16" i="5"/>
  <c r="I16" i="5"/>
  <c r="L15" i="5"/>
  <c r="L14" i="5"/>
  <c r="J14" i="5"/>
  <c r="I14" i="5"/>
  <c r="L13" i="5"/>
  <c r="J13" i="5"/>
  <c r="I13" i="5"/>
  <c r="L12" i="5"/>
  <c r="J12" i="5"/>
  <c r="I12" i="5"/>
  <c r="L11" i="5"/>
  <c r="J11" i="5"/>
  <c r="I11" i="5"/>
  <c r="L10" i="5"/>
  <c r="J10" i="5"/>
  <c r="I10" i="5"/>
  <c r="L9" i="5"/>
  <c r="K9" i="5" s="1"/>
  <c r="J9" i="5"/>
  <c r="I9" i="5"/>
  <c r="L8" i="5"/>
  <c r="J8" i="5"/>
  <c r="I8" i="5"/>
  <c r="L7" i="5"/>
  <c r="L6" i="5"/>
  <c r="K6" i="5" s="1"/>
  <c r="J6" i="5"/>
  <c r="I6" i="5"/>
  <c r="L5" i="5"/>
  <c r="J5" i="5"/>
  <c r="I5" i="5"/>
  <c r="L4" i="5"/>
  <c r="J4" i="5"/>
  <c r="I4" i="5"/>
  <c r="L3" i="5"/>
  <c r="J3" i="5"/>
  <c r="I3" i="5"/>
  <c r="L2" i="5"/>
  <c r="AG33" i="4" l="1"/>
  <c r="K11" i="5"/>
  <c r="K17" i="5"/>
  <c r="K10" i="5"/>
  <c r="K13" i="5"/>
  <c r="K64" i="3"/>
  <c r="K114" i="3"/>
  <c r="K52" i="3"/>
  <c r="K47" i="3"/>
  <c r="K40" i="3"/>
  <c r="K37" i="3"/>
  <c r="K8" i="3"/>
  <c r="K74" i="3"/>
  <c r="K54" i="3"/>
  <c r="K49" i="3"/>
  <c r="K35" i="3"/>
  <c r="K6" i="3"/>
  <c r="K59" i="3"/>
  <c r="K57" i="3"/>
  <c r="K51" i="3"/>
  <c r="K43" i="3"/>
  <c r="BE102" i="11"/>
  <c r="BE103" i="11"/>
  <c r="BE104" i="11"/>
  <c r="BE105" i="11"/>
  <c r="BE106" i="11"/>
  <c r="BE107" i="11"/>
  <c r="BE108" i="11"/>
  <c r="BE109" i="11"/>
  <c r="BE110" i="11"/>
  <c r="BE111" i="11"/>
  <c r="BE112" i="11"/>
  <c r="BE113" i="11"/>
  <c r="BE114" i="11"/>
  <c r="BE115" i="11"/>
  <c r="BE116" i="11"/>
  <c r="BE117" i="11"/>
  <c r="BE118" i="11"/>
  <c r="BE119" i="11"/>
  <c r="BE3" i="11"/>
  <c r="BE4" i="11"/>
  <c r="BE5" i="11"/>
  <c r="BE67" i="11"/>
  <c r="BE6" i="11"/>
  <c r="BE11" i="11"/>
  <c r="BE14" i="11"/>
  <c r="BE18" i="11"/>
  <c r="BE19" i="11"/>
  <c r="BE55" i="11"/>
  <c r="BE53" i="11"/>
  <c r="BE52" i="11"/>
  <c r="BE42" i="11"/>
  <c r="BE41" i="11"/>
  <c r="BE40" i="11"/>
  <c r="BE34" i="11"/>
  <c r="BE33" i="11"/>
  <c r="BE32" i="11"/>
  <c r="BE31" i="11"/>
  <c r="BE30" i="11"/>
  <c r="BE26" i="11"/>
  <c r="BE25" i="11"/>
  <c r="BE24" i="11"/>
  <c r="BE23" i="11"/>
  <c r="BE20" i="11"/>
  <c r="BE17" i="11"/>
  <c r="BE16" i="11"/>
  <c r="BE15" i="11"/>
  <c r="BE13" i="11"/>
  <c r="BE12" i="11"/>
  <c r="BE10" i="11"/>
  <c r="BE9" i="11"/>
  <c r="BE8" i="11"/>
  <c r="BE21" i="11"/>
  <c r="BE22" i="11"/>
  <c r="BE27" i="11"/>
  <c r="BE28" i="11"/>
  <c r="BE29" i="11"/>
  <c r="BE35" i="11"/>
  <c r="BE36" i="11"/>
  <c r="BE37" i="11"/>
  <c r="BE38" i="11"/>
  <c r="BE39" i="11"/>
  <c r="BE43" i="11"/>
  <c r="BE44" i="11"/>
  <c r="BE45" i="11"/>
  <c r="BE46" i="11"/>
  <c r="BE7" i="11"/>
  <c r="BE47" i="11"/>
  <c r="BE48" i="11"/>
  <c r="BE49" i="11"/>
  <c r="BE2" i="11"/>
  <c r="BE59" i="11"/>
  <c r="BE57" i="11"/>
  <c r="BE56" i="11"/>
  <c r="BE54" i="11"/>
  <c r="BE51" i="11"/>
  <c r="BE98" i="11"/>
  <c r="BE58" i="11"/>
  <c r="BE60" i="11"/>
  <c r="BE61" i="11"/>
  <c r="BE62" i="11"/>
  <c r="BE63" i="11"/>
  <c r="BE64" i="11"/>
  <c r="BE65" i="11"/>
  <c r="BE66" i="11"/>
  <c r="BE50" i="11"/>
  <c r="BE68" i="11"/>
  <c r="BE69" i="11"/>
  <c r="BE70" i="11"/>
  <c r="BE71" i="11"/>
  <c r="BE72" i="11"/>
  <c r="BE73" i="11"/>
  <c r="BE74" i="11"/>
  <c r="BE75" i="11"/>
  <c r="BE76" i="11"/>
  <c r="BE77" i="11"/>
  <c r="BE78" i="11"/>
  <c r="BE79" i="11"/>
  <c r="BE80" i="11"/>
  <c r="BE81" i="11"/>
  <c r="BE82" i="11"/>
  <c r="BE83" i="11"/>
  <c r="BE84" i="11"/>
  <c r="BE85" i="11"/>
  <c r="BE86" i="11"/>
  <c r="BE87" i="11"/>
  <c r="BE88" i="11"/>
  <c r="BE89" i="11"/>
  <c r="BE90" i="11"/>
  <c r="BE91" i="11"/>
  <c r="BE92" i="11"/>
  <c r="BE93" i="11"/>
  <c r="BE94" i="11"/>
  <c r="BE95" i="11"/>
  <c r="BE96" i="11"/>
  <c r="BE97" i="11"/>
  <c r="BE99" i="11"/>
  <c r="BE100" i="11"/>
  <c r="BE101" i="11"/>
  <c r="BD53" i="11"/>
  <c r="BD52" i="11"/>
  <c r="BD51" i="11"/>
  <c r="BD50" i="11"/>
  <c r="BD49" i="11"/>
  <c r="BD48" i="11"/>
  <c r="BD47" i="11"/>
  <c r="BD46" i="11"/>
  <c r="BD45" i="11"/>
  <c r="BD44" i="11"/>
  <c r="BD43" i="11"/>
  <c r="BD42" i="11"/>
  <c r="BD41" i="11"/>
  <c r="BD40" i="11"/>
  <c r="BD39" i="11"/>
  <c r="BD38" i="11"/>
  <c r="BD37" i="11"/>
  <c r="BD36" i="11"/>
  <c r="BD35" i="11"/>
  <c r="BD34" i="11"/>
  <c r="BD33" i="11"/>
  <c r="BD31" i="11"/>
  <c r="BD30" i="11"/>
  <c r="BD29" i="11"/>
  <c r="BD28" i="11"/>
  <c r="BD27" i="11"/>
  <c r="BD26" i="11"/>
  <c r="BD25" i="11"/>
  <c r="BD24" i="11"/>
  <c r="BD23" i="11"/>
  <c r="BD22" i="11"/>
  <c r="BD21" i="11"/>
  <c r="BD20" i="11"/>
  <c r="BD19" i="11"/>
  <c r="BD18" i="11"/>
  <c r="BD17" i="11"/>
  <c r="BD16" i="11"/>
  <c r="BD15" i="11"/>
  <c r="BD14" i="11"/>
  <c r="BD13" i="11"/>
  <c r="BD12" i="11"/>
  <c r="BD11" i="11"/>
  <c r="BD10" i="11"/>
  <c r="BD9" i="11"/>
  <c r="BD8" i="11"/>
  <c r="BD7" i="11"/>
  <c r="BD6" i="11"/>
  <c r="BD5" i="11"/>
  <c r="BD4" i="11"/>
  <c r="BD3" i="11"/>
  <c r="BD32" i="11"/>
  <c r="BC93" i="11"/>
  <c r="BC92" i="11"/>
  <c r="BC91" i="11"/>
  <c r="BC90" i="11"/>
  <c r="BC89" i="11"/>
  <c r="BC88" i="11"/>
  <c r="BC87" i="11"/>
  <c r="BC86" i="11"/>
  <c r="BC85" i="11"/>
  <c r="BC84" i="11"/>
  <c r="BC83" i="11"/>
  <c r="BC82" i="11"/>
  <c r="BC81" i="11"/>
  <c r="BC80" i="11"/>
  <c r="BC79" i="11"/>
  <c r="BC78" i="11"/>
  <c r="BC77" i="11"/>
  <c r="BC76" i="11"/>
  <c r="BC75" i="11"/>
  <c r="BC74" i="11"/>
  <c r="BC73" i="11"/>
  <c r="BC72" i="11"/>
  <c r="BC71" i="11"/>
  <c r="BC70" i="11"/>
  <c r="BC69" i="11"/>
  <c r="BC68" i="11"/>
  <c r="BC67" i="11"/>
  <c r="BC66" i="11"/>
  <c r="BC65" i="11"/>
  <c r="BC64" i="11"/>
  <c r="BC63" i="11"/>
  <c r="BC62" i="11"/>
  <c r="BC61" i="11"/>
  <c r="BC60" i="11"/>
  <c r="BC59" i="11"/>
  <c r="BC58" i="11"/>
  <c r="BC57" i="11"/>
  <c r="BC56" i="11"/>
  <c r="BC55" i="11"/>
  <c r="BC54" i="11"/>
  <c r="BC53" i="11"/>
  <c r="BC52" i="11"/>
  <c r="BC51" i="11"/>
  <c r="BC50" i="11"/>
  <c r="BC49" i="11"/>
  <c r="BC48" i="11"/>
  <c r="BC47" i="11"/>
  <c r="BC46" i="11"/>
  <c r="BC45" i="11"/>
  <c r="BC44" i="11"/>
  <c r="BC43" i="11"/>
  <c r="BC42" i="11"/>
  <c r="BC41" i="11"/>
  <c r="BC40" i="11"/>
  <c r="BC39" i="11"/>
  <c r="BC38" i="11"/>
  <c r="BC37" i="11"/>
  <c r="BC36" i="11"/>
  <c r="BC35" i="11"/>
  <c r="BC34" i="11"/>
  <c r="BC33" i="11"/>
  <c r="BC32" i="11"/>
  <c r="BC31" i="11"/>
  <c r="BC30" i="11"/>
  <c r="BC29" i="11"/>
  <c r="BC28" i="11"/>
  <c r="BC27" i="11"/>
  <c r="BC26" i="11"/>
  <c r="BC25" i="11"/>
  <c r="BC24" i="11"/>
  <c r="BC23" i="11"/>
  <c r="BC22" i="11"/>
  <c r="BC21" i="11"/>
  <c r="BC20" i="11"/>
  <c r="BC19" i="11"/>
  <c r="BC18" i="11"/>
  <c r="BC17" i="11"/>
  <c r="BC16" i="11"/>
  <c r="BC15" i="11"/>
  <c r="BC14" i="11"/>
  <c r="BC13" i="11"/>
  <c r="BC12" i="11"/>
  <c r="BC11" i="11"/>
  <c r="BC10" i="11"/>
  <c r="BC9" i="11"/>
  <c r="BC8" i="11"/>
  <c r="BC7" i="11"/>
  <c r="BC6" i="11"/>
  <c r="BC5" i="11"/>
  <c r="BC4" i="11"/>
  <c r="BC3" i="11"/>
  <c r="BC105" i="11"/>
  <c r="BC119" i="11"/>
  <c r="BC118" i="11"/>
  <c r="BC117" i="11"/>
  <c r="BC116" i="11"/>
  <c r="BC115" i="11"/>
  <c r="BC114" i="11"/>
  <c r="BC113" i="11"/>
  <c r="BC112" i="11"/>
  <c r="BC111" i="11"/>
  <c r="BC110" i="11"/>
  <c r="BC109" i="11"/>
  <c r="BC108" i="11"/>
  <c r="BC107" i="11"/>
  <c r="BC106" i="11"/>
  <c r="BC104" i="11"/>
  <c r="BC103" i="11"/>
  <c r="BC102" i="11"/>
  <c r="BC101" i="11"/>
  <c r="BC100" i="11"/>
  <c r="BC99" i="11"/>
  <c r="BC98" i="11"/>
  <c r="BC97" i="11"/>
  <c r="BC96" i="11"/>
  <c r="BC95" i="11"/>
  <c r="BC94" i="11"/>
  <c r="BB116" i="11"/>
  <c r="BB31" i="11"/>
  <c r="BB32" i="11"/>
  <c r="BB33" i="11"/>
  <c r="BB34" i="11"/>
  <c r="BB35" i="11"/>
  <c r="BB36" i="11"/>
  <c r="BB37" i="11"/>
  <c r="BB38" i="11"/>
  <c r="BB39" i="11"/>
  <c r="BB40" i="11"/>
  <c r="BB41" i="11"/>
  <c r="BB42" i="11"/>
  <c r="BB43" i="11"/>
  <c r="BB44" i="11"/>
  <c r="BB45" i="11"/>
  <c r="BB46" i="11"/>
  <c r="BB47" i="11"/>
  <c r="BB48" i="11"/>
  <c r="BB49" i="11"/>
  <c r="BB50" i="11"/>
  <c r="BB51" i="11"/>
  <c r="BB52" i="11"/>
  <c r="BB53" i="11"/>
  <c r="BB54" i="11"/>
  <c r="BB55" i="11"/>
  <c r="BB56" i="11"/>
  <c r="BB57" i="11"/>
  <c r="BB58" i="11"/>
  <c r="BB59" i="11"/>
  <c r="BB60" i="11"/>
  <c r="BB61" i="11"/>
  <c r="BB62" i="11"/>
  <c r="BB63" i="11"/>
  <c r="BB64" i="11"/>
  <c r="BB65" i="11"/>
  <c r="BB66" i="11"/>
  <c r="BB67" i="11"/>
  <c r="BB68" i="11"/>
  <c r="BB69" i="11"/>
  <c r="BB70" i="11"/>
  <c r="BB71" i="11"/>
  <c r="BB72" i="11"/>
  <c r="BB73" i="11"/>
  <c r="BB74" i="11"/>
  <c r="BB75" i="11"/>
  <c r="BB76" i="11"/>
  <c r="BB77" i="11"/>
  <c r="BB78" i="11"/>
  <c r="BB79" i="11"/>
  <c r="BB80" i="11"/>
  <c r="BB27" i="11"/>
  <c r="BB81" i="11"/>
  <c r="BB82" i="11"/>
  <c r="BB83" i="11"/>
  <c r="BB84" i="11"/>
  <c r="BB85" i="11"/>
  <c r="BB86" i="11"/>
  <c r="BB87" i="11"/>
  <c r="BB88" i="11"/>
  <c r="BB89" i="11"/>
  <c r="BB90" i="11"/>
  <c r="BB91" i="11"/>
  <c r="BB92" i="11"/>
  <c r="BB93" i="11"/>
  <c r="BB94" i="11"/>
  <c r="BB95" i="11"/>
  <c r="BB96" i="11"/>
  <c r="BB97" i="11"/>
  <c r="BB98" i="11"/>
  <c r="BB99" i="11"/>
  <c r="BB100" i="11"/>
  <c r="BB101" i="11"/>
  <c r="BB102" i="11"/>
  <c r="BB103" i="11"/>
  <c r="BB104" i="11"/>
  <c r="BB105" i="11"/>
  <c r="BB106" i="11"/>
  <c r="BB107" i="11"/>
  <c r="BB108" i="11"/>
  <c r="BB109" i="11"/>
  <c r="BB110" i="11"/>
  <c r="BB111" i="11"/>
  <c r="BB112" i="11"/>
  <c r="BB113" i="11"/>
  <c r="BB114" i="11"/>
  <c r="BB115" i="11"/>
  <c r="BB117" i="11"/>
  <c r="BB30" i="11"/>
  <c r="BB118" i="11"/>
  <c r="BB119" i="11"/>
  <c r="BB26" i="11"/>
  <c r="BB25" i="11"/>
  <c r="BB24" i="11"/>
  <c r="BB23" i="11"/>
  <c r="BB22" i="11"/>
  <c r="BB21" i="11"/>
  <c r="BB20" i="11"/>
  <c r="BB19" i="11"/>
  <c r="BB18" i="11"/>
  <c r="BB17" i="11"/>
  <c r="BB16" i="11"/>
  <c r="BB15" i="11"/>
  <c r="BB28" i="11"/>
  <c r="BB14" i="11"/>
  <c r="BB13" i="11"/>
  <c r="BB12" i="11"/>
  <c r="BB11" i="11"/>
  <c r="BB10" i="11"/>
  <c r="BB9" i="11"/>
  <c r="BB8" i="11"/>
  <c r="BB7" i="11"/>
  <c r="BB6" i="11"/>
  <c r="BB5" i="11"/>
  <c r="BB4" i="11"/>
  <c r="BB3" i="11"/>
  <c r="BB29" i="11"/>
  <c r="BE118" i="10"/>
  <c r="BE117" i="10"/>
  <c r="BE116" i="10"/>
  <c r="BE115" i="10"/>
  <c r="BE114" i="10"/>
  <c r="BE113" i="10"/>
  <c r="BE112" i="10"/>
  <c r="BE111" i="10"/>
  <c r="BE110" i="10"/>
  <c r="BE109" i="10"/>
  <c r="BE108" i="10"/>
  <c r="BE107" i="10"/>
  <c r="BE106" i="10"/>
  <c r="BE105" i="10"/>
  <c r="BE104" i="10"/>
  <c r="BE103" i="10"/>
  <c r="BE102" i="10"/>
  <c r="BE101" i="10"/>
  <c r="BE100" i="10"/>
  <c r="BE99" i="10"/>
  <c r="BE98" i="10"/>
  <c r="BE97" i="10"/>
  <c r="BE96" i="10"/>
  <c r="BE95" i="10"/>
  <c r="BE94" i="10"/>
  <c r="BE93" i="10"/>
  <c r="BE92" i="10"/>
  <c r="BE91" i="10"/>
  <c r="BE90" i="10"/>
  <c r="BE88" i="10"/>
  <c r="BE87" i="10"/>
  <c r="BE86" i="10"/>
  <c r="BE85" i="10"/>
  <c r="BE84" i="10"/>
  <c r="BE83" i="10"/>
  <c r="BE82" i="10"/>
  <c r="BE81" i="10"/>
  <c r="BE80" i="10"/>
  <c r="BE79" i="10"/>
  <c r="BE78" i="10"/>
  <c r="BE77" i="10"/>
  <c r="BE76" i="10"/>
  <c r="BE75" i="10"/>
  <c r="BE74" i="10"/>
  <c r="BE73" i="10"/>
  <c r="BE72" i="10"/>
  <c r="BE71" i="10"/>
  <c r="BE70" i="10"/>
  <c r="BE69" i="10"/>
  <c r="BE68" i="10"/>
  <c r="BE67" i="10"/>
  <c r="BE66" i="10"/>
  <c r="BE65" i="10"/>
  <c r="BE64" i="10"/>
  <c r="BE63" i="10"/>
  <c r="BE62" i="10"/>
  <c r="BE61" i="10"/>
  <c r="BE60" i="10"/>
  <c r="BE59" i="10"/>
  <c r="BE58" i="10"/>
  <c r="BE57" i="10"/>
  <c r="BE56" i="10"/>
  <c r="BE55" i="10"/>
  <c r="BE54" i="10"/>
  <c r="BE53" i="10"/>
  <c r="BE52" i="10"/>
  <c r="BE51" i="10"/>
  <c r="BE50" i="10"/>
  <c r="BE49" i="10"/>
  <c r="BE48" i="10"/>
  <c r="BE47" i="10"/>
  <c r="BE46" i="10"/>
  <c r="BE45" i="10"/>
  <c r="BE44" i="10"/>
  <c r="BE43" i="10"/>
  <c r="BE42" i="10"/>
  <c r="BE41" i="10"/>
  <c r="BE40" i="10"/>
  <c r="BE39" i="10"/>
  <c r="BE38" i="10"/>
  <c r="BE37" i="10"/>
  <c r="BE36" i="10"/>
  <c r="BE35" i="10"/>
  <c r="BE34" i="10"/>
  <c r="BE33" i="10"/>
  <c r="BE32" i="10"/>
  <c r="BE31" i="10"/>
  <c r="BE29" i="10"/>
  <c r="BE28" i="10"/>
  <c r="BE27" i="10"/>
  <c r="BE26" i="10"/>
  <c r="BE25" i="10"/>
  <c r="BE24" i="10"/>
  <c r="BE23" i="10"/>
  <c r="BE22" i="10"/>
  <c r="BE21" i="10"/>
  <c r="BE20" i="10"/>
  <c r="BE19" i="10"/>
  <c r="BE18" i="10"/>
  <c r="BE17" i="10"/>
  <c r="BE16" i="10"/>
  <c r="BE14" i="10"/>
  <c r="BE13" i="10"/>
  <c r="BE12" i="10"/>
  <c r="BE11" i="10"/>
  <c r="BE10" i="10"/>
  <c r="BE9" i="10"/>
  <c r="BE8" i="10"/>
  <c r="BE7" i="10"/>
  <c r="BE6" i="10"/>
  <c r="BE5" i="10"/>
  <c r="BE4" i="10"/>
  <c r="BE3" i="10"/>
  <c r="BE89" i="10"/>
  <c r="BE30" i="10"/>
  <c r="BE119" i="10"/>
  <c r="BE15" i="10"/>
  <c r="BD118" i="10"/>
  <c r="BD117" i="10"/>
  <c r="BD116" i="10"/>
  <c r="BD115" i="10"/>
  <c r="BD2" i="10"/>
  <c r="BD114" i="10"/>
  <c r="BD113" i="10"/>
  <c r="BD112" i="10"/>
  <c r="BD111" i="10"/>
  <c r="BD110" i="10"/>
  <c r="BD109" i="10"/>
  <c r="BD108" i="10"/>
  <c r="BD107" i="10"/>
  <c r="BD106" i="10"/>
  <c r="BD105" i="10"/>
  <c r="BD104" i="10"/>
  <c r="BD103" i="10"/>
  <c r="BD102" i="10"/>
  <c r="BD101" i="10"/>
  <c r="BD100" i="10"/>
  <c r="BD99" i="10"/>
  <c r="BD98" i="10"/>
  <c r="BD97" i="10"/>
  <c r="BD96" i="10"/>
  <c r="BD95" i="10"/>
  <c r="BD94" i="10"/>
  <c r="BD93" i="10"/>
  <c r="BD92" i="10"/>
  <c r="BD91" i="10"/>
  <c r="BD90" i="10"/>
  <c r="BD89" i="10"/>
  <c r="BD88" i="10"/>
  <c r="BD87" i="10"/>
  <c r="BD86" i="10"/>
  <c r="BD85" i="10"/>
  <c r="BD84" i="10"/>
  <c r="BD83" i="10"/>
  <c r="BD82" i="10"/>
  <c r="BD81" i="10"/>
  <c r="BD80" i="10"/>
  <c r="BD79" i="10"/>
  <c r="BD78" i="10"/>
  <c r="BD77" i="10"/>
  <c r="BD76" i="10"/>
  <c r="BD75" i="10"/>
  <c r="BD74" i="10"/>
  <c r="BD73" i="10"/>
  <c r="BD72" i="10"/>
  <c r="BD71" i="10"/>
  <c r="BD70" i="10"/>
  <c r="BD69" i="10"/>
  <c r="BD68" i="10"/>
  <c r="BD67" i="10"/>
  <c r="BD66" i="10"/>
  <c r="BD65" i="10"/>
  <c r="BD64" i="10"/>
  <c r="BD63" i="10"/>
  <c r="BD62" i="10"/>
  <c r="BD61" i="10"/>
  <c r="BD60" i="10"/>
  <c r="BD59" i="10"/>
  <c r="BD58" i="10"/>
  <c r="BD57" i="10"/>
  <c r="BD56" i="10"/>
  <c r="BD55" i="10"/>
  <c r="BD54" i="10"/>
  <c r="BD53" i="10"/>
  <c r="BD52" i="10"/>
  <c r="BD51" i="10"/>
  <c r="BD50" i="10"/>
  <c r="BD49" i="10"/>
  <c r="BD48" i="10"/>
  <c r="BD47" i="10"/>
  <c r="BD46" i="10"/>
  <c r="BD45" i="10"/>
  <c r="BD44" i="10"/>
  <c r="BD43" i="10"/>
  <c r="BD42" i="10"/>
  <c r="BD41" i="10"/>
  <c r="BD40" i="10"/>
  <c r="BD39" i="10"/>
  <c r="BD38" i="10"/>
  <c r="BD37" i="10"/>
  <c r="BD36" i="10"/>
  <c r="BD35" i="10"/>
  <c r="BD34" i="10"/>
  <c r="BD33" i="10"/>
  <c r="BD32" i="10"/>
  <c r="BD31" i="10"/>
  <c r="BD30" i="10"/>
  <c r="BD29" i="10"/>
  <c r="BD28" i="10"/>
  <c r="BD27" i="10"/>
  <c r="BD26" i="10"/>
  <c r="BD25" i="10"/>
  <c r="BD24" i="10"/>
  <c r="BD23" i="10"/>
  <c r="BD22" i="10"/>
  <c r="BD21" i="10"/>
  <c r="BD20" i="10"/>
  <c r="BD19" i="10"/>
  <c r="BD18" i="10"/>
  <c r="BD17" i="10"/>
  <c r="BD16" i="10"/>
  <c r="BD15" i="10"/>
  <c r="BD14" i="10"/>
  <c r="BD13" i="10"/>
  <c r="BD12" i="10"/>
  <c r="BD11" i="10"/>
  <c r="BD10" i="10"/>
  <c r="BD9" i="10"/>
  <c r="BD8" i="10"/>
  <c r="BD7" i="10"/>
  <c r="BD6" i="10"/>
  <c r="BD5" i="10"/>
  <c r="BD4" i="10"/>
  <c r="BD3" i="10"/>
  <c r="BD119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C6" i="10"/>
  <c r="BC5" i="10"/>
  <c r="BC4" i="10"/>
  <c r="BC3" i="10"/>
  <c r="BC85" i="10"/>
  <c r="BC86" i="10"/>
  <c r="BC87" i="10"/>
  <c r="BC80" i="10"/>
  <c r="BC88" i="10"/>
  <c r="BC89" i="10"/>
  <c r="BC90" i="10"/>
  <c r="BC91" i="10"/>
  <c r="BC92" i="10"/>
  <c r="BC93" i="10"/>
  <c r="BC94" i="10"/>
  <c r="BC95" i="10"/>
  <c r="BC96" i="10"/>
  <c r="BC97" i="10"/>
  <c r="BC98" i="10"/>
  <c r="BC99" i="10"/>
  <c r="BC100" i="10"/>
  <c r="BC101" i="10"/>
  <c r="BC102" i="10"/>
  <c r="BC103" i="10"/>
  <c r="BC104" i="10"/>
  <c r="BC105" i="10"/>
  <c r="BC106" i="10"/>
  <c r="BC107" i="10"/>
  <c r="BC108" i="10"/>
  <c r="BC63" i="10"/>
  <c r="BC109" i="10"/>
  <c r="BC110" i="10"/>
  <c r="BC111" i="10"/>
  <c r="BC112" i="10"/>
  <c r="BC113" i="10"/>
  <c r="BC114" i="10"/>
  <c r="BC115" i="10"/>
  <c r="BC116" i="10"/>
  <c r="BC117" i="10"/>
  <c r="BC118" i="10"/>
  <c r="BC119" i="10"/>
  <c r="BC81" i="10"/>
  <c r="BC82" i="10"/>
  <c r="BC83" i="10"/>
  <c r="BC84" i="10"/>
  <c r="BC79" i="10"/>
  <c r="BC78" i="10"/>
  <c r="BC77" i="10"/>
  <c r="BC76" i="10"/>
  <c r="BC75" i="10"/>
  <c r="BC74" i="10"/>
  <c r="BC73" i="10"/>
  <c r="BC72" i="10"/>
  <c r="BC71" i="10"/>
  <c r="BC70" i="10"/>
  <c r="BC69" i="10"/>
  <c r="BC68" i="10"/>
  <c r="BC67" i="10"/>
  <c r="BC66" i="10"/>
  <c r="BC65" i="10"/>
  <c r="BC64" i="10"/>
  <c r="BC62" i="10"/>
  <c r="BC61" i="10"/>
  <c r="BC60" i="10"/>
  <c r="BC59" i="10"/>
  <c r="BC58" i="10"/>
  <c r="BC57" i="10"/>
  <c r="BC56" i="10"/>
  <c r="BC55" i="10"/>
  <c r="BC54" i="10"/>
  <c r="BC53" i="10"/>
  <c r="BC52" i="10"/>
  <c r="BC51" i="10"/>
  <c r="BC50" i="10"/>
  <c r="BC49" i="10"/>
  <c r="BC48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B60" i="10"/>
  <c r="BB59" i="10"/>
  <c r="BB58" i="10"/>
  <c r="BB57" i="10"/>
  <c r="BB56" i="10"/>
  <c r="BB55" i="10"/>
  <c r="BB54" i="10"/>
  <c r="BB53" i="10"/>
  <c r="BB52" i="10"/>
  <c r="BB51" i="10"/>
  <c r="BB50" i="10"/>
  <c r="BB49" i="10"/>
  <c r="BB48" i="10"/>
  <c r="BB47" i="10"/>
  <c r="BB46" i="10"/>
  <c r="BB45" i="10"/>
  <c r="BB44" i="10"/>
  <c r="BB43" i="10"/>
  <c r="BB42" i="10"/>
  <c r="BB41" i="10"/>
  <c r="BB40" i="10"/>
  <c r="BB39" i="10"/>
  <c r="BB38" i="10"/>
  <c r="BB37" i="10"/>
  <c r="BB36" i="10"/>
  <c r="BB34" i="10"/>
  <c r="BB33" i="10"/>
  <c r="BB32" i="10"/>
  <c r="BB31" i="10"/>
  <c r="BB30" i="10"/>
  <c r="BB29" i="10"/>
  <c r="BB28" i="10"/>
  <c r="BB27" i="10"/>
  <c r="BB26" i="10"/>
  <c r="BB25" i="10"/>
  <c r="BB24" i="10"/>
  <c r="BB23" i="10"/>
  <c r="BB22" i="10"/>
  <c r="BB21" i="10"/>
  <c r="BB20" i="10"/>
  <c r="BB19" i="10"/>
  <c r="BB18" i="10"/>
  <c r="BB17" i="10"/>
  <c r="BB16" i="10"/>
  <c r="BB15" i="10"/>
  <c r="BB14" i="10"/>
  <c r="BB13" i="10"/>
  <c r="BB12" i="10"/>
  <c r="BB11" i="10"/>
  <c r="BB10" i="10"/>
  <c r="BB9" i="10"/>
  <c r="BB8" i="10"/>
  <c r="BB7" i="10"/>
  <c r="BB6" i="10"/>
  <c r="BB5" i="10"/>
  <c r="BB4" i="10"/>
  <c r="BB3" i="10"/>
  <c r="BB94" i="10"/>
  <c r="BB35" i="10"/>
  <c r="BB119" i="10"/>
  <c r="BB118" i="10"/>
  <c r="BB117" i="10"/>
  <c r="BB116" i="10"/>
  <c r="BB115" i="10"/>
  <c r="BB114" i="10"/>
  <c r="BB113" i="10"/>
  <c r="BB112" i="10"/>
  <c r="BB111" i="10"/>
  <c r="BB110" i="10"/>
  <c r="BB109" i="10"/>
  <c r="BB108" i="10"/>
  <c r="BB107" i="10"/>
  <c r="BB106" i="10"/>
  <c r="BB105" i="10"/>
  <c r="BB104" i="10"/>
  <c r="BB103" i="10"/>
  <c r="BB102" i="10"/>
  <c r="BB101" i="10"/>
  <c r="BB100" i="10"/>
  <c r="BB99" i="10"/>
  <c r="BB98" i="10"/>
  <c r="BB97" i="10"/>
  <c r="BB96" i="10"/>
  <c r="BB95" i="10"/>
  <c r="BB93" i="10"/>
  <c r="BB92" i="10"/>
  <c r="BB91" i="10"/>
  <c r="BB90" i="10"/>
  <c r="BB89" i="10"/>
  <c r="BB88" i="10"/>
  <c r="BB87" i="10"/>
  <c r="BB86" i="10"/>
  <c r="BB85" i="10"/>
  <c r="BB84" i="10"/>
  <c r="BB83" i="10"/>
  <c r="BB82" i="10"/>
  <c r="BB81" i="10"/>
  <c r="BB80" i="10"/>
  <c r="BB79" i="10"/>
  <c r="BB78" i="10"/>
  <c r="BB77" i="10"/>
  <c r="BB76" i="10"/>
  <c r="BB75" i="10"/>
  <c r="BB74" i="10"/>
  <c r="BB73" i="10"/>
  <c r="BB72" i="10"/>
  <c r="BB71" i="10"/>
  <c r="BB70" i="10"/>
  <c r="BB69" i="10"/>
  <c r="BB68" i="10"/>
  <c r="BB67" i="10"/>
  <c r="BB66" i="10"/>
  <c r="BB65" i="10"/>
  <c r="BB64" i="10"/>
  <c r="BB63" i="10"/>
  <c r="BB62" i="10"/>
  <c r="BB61" i="10"/>
  <c r="H34" i="9"/>
  <c r="F35" i="9"/>
  <c r="C34" i="9"/>
  <c r="D34" i="9"/>
  <c r="E34" i="9"/>
  <c r="F34" i="9"/>
  <c r="I34" i="9"/>
  <c r="G34" i="9"/>
  <c r="J34" i="9"/>
  <c r="K34" i="9"/>
  <c r="L34" i="9"/>
  <c r="M34" i="9"/>
  <c r="B35" i="9"/>
  <c r="C35" i="9"/>
  <c r="D35" i="9"/>
  <c r="E35" i="9"/>
  <c r="G35" i="9"/>
  <c r="H35" i="9"/>
  <c r="I35" i="9"/>
  <c r="J35" i="9"/>
  <c r="K35" i="9"/>
  <c r="L35" i="9"/>
  <c r="M35" i="9"/>
  <c r="J30" i="9"/>
  <c r="K30" i="9"/>
  <c r="L30" i="9"/>
  <c r="I31" i="9"/>
  <c r="J31" i="9"/>
  <c r="K31" i="9"/>
  <c r="L31" i="9"/>
  <c r="I32" i="9"/>
  <c r="J32" i="9"/>
  <c r="K32" i="9"/>
  <c r="L32" i="9"/>
  <c r="I33" i="9"/>
  <c r="K33" i="9"/>
  <c r="L33" i="9"/>
  <c r="I27" i="9"/>
  <c r="J33" i="9"/>
  <c r="J25" i="9"/>
  <c r="L29" i="9"/>
  <c r="K25" i="9"/>
  <c r="L25" i="9"/>
  <c r="I26" i="9"/>
  <c r="J26" i="9"/>
  <c r="K26" i="9"/>
  <c r="J28" i="9"/>
  <c r="L26" i="9"/>
  <c r="J27" i="9"/>
  <c r="K27" i="9"/>
  <c r="L27" i="9"/>
  <c r="I28" i="9"/>
  <c r="L28" i="9"/>
  <c r="I30" i="9"/>
  <c r="K28" i="9"/>
  <c r="J29" i="9"/>
  <c r="I29" i="9"/>
  <c r="I25" i="9"/>
  <c r="L24" i="9"/>
  <c r="K24" i="9"/>
  <c r="J24" i="9"/>
  <c r="I24" i="9"/>
  <c r="L23" i="9"/>
  <c r="K23" i="9"/>
  <c r="J23" i="9"/>
  <c r="I23" i="9"/>
  <c r="L22" i="9"/>
  <c r="K22" i="9"/>
  <c r="J22" i="9"/>
  <c r="I22" i="9"/>
  <c r="L21" i="9"/>
  <c r="K21" i="9"/>
  <c r="J21" i="9"/>
  <c r="K29" i="9"/>
  <c r="N16" i="9"/>
  <c r="M16" i="9"/>
  <c r="L16" i="9"/>
  <c r="K16" i="9"/>
  <c r="J16" i="9"/>
  <c r="I16" i="9"/>
  <c r="H16" i="9"/>
  <c r="G16" i="9"/>
  <c r="F16" i="9"/>
  <c r="E16" i="9"/>
  <c r="D16" i="9"/>
  <c r="B16" i="9"/>
  <c r="N15" i="9"/>
  <c r="M15" i="9"/>
  <c r="L15" i="9"/>
  <c r="C16" i="9"/>
  <c r="J15" i="9"/>
  <c r="I15" i="9"/>
  <c r="H15" i="9"/>
  <c r="G15" i="9"/>
  <c r="F15" i="9"/>
  <c r="E15" i="9"/>
  <c r="D15" i="9"/>
  <c r="C15" i="9"/>
  <c r="K15" i="9"/>
  <c r="K27" i="4"/>
  <c r="K28" i="4"/>
  <c r="K29" i="4"/>
  <c r="K30" i="4"/>
  <c r="K2" i="4"/>
  <c r="K31" i="4"/>
  <c r="K32" i="4"/>
  <c r="K33" i="4"/>
  <c r="K24" i="4"/>
  <c r="K25" i="4"/>
  <c r="K26" i="4"/>
  <c r="AG30" i="4"/>
  <c r="AG31" i="4"/>
  <c r="AG32" i="4"/>
  <c r="K5" i="4"/>
  <c r="K4" i="4"/>
  <c r="K3" i="4"/>
  <c r="K34" i="4"/>
  <c r="K41" i="4"/>
  <c r="K40" i="4"/>
  <c r="K39" i="4"/>
  <c r="K38" i="4"/>
  <c r="K37" i="4"/>
  <c r="K36" i="4"/>
  <c r="K35" i="4"/>
  <c r="K42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AG31" i="3"/>
  <c r="AG32" i="3"/>
  <c r="AG30" i="3"/>
  <c r="AG33" i="3"/>
  <c r="K30" i="3"/>
  <c r="K29" i="3"/>
  <c r="K28" i="3"/>
  <c r="K27" i="3"/>
  <c r="K11" i="3"/>
  <c r="K26" i="3"/>
  <c r="K25" i="3"/>
  <c r="K24" i="3"/>
  <c r="K23" i="3"/>
  <c r="K22" i="3"/>
  <c r="K21" i="3"/>
  <c r="K20" i="3"/>
  <c r="K19" i="3"/>
  <c r="K18" i="3"/>
  <c r="K17" i="3"/>
  <c r="K16" i="3"/>
  <c r="K15" i="3"/>
  <c r="K115" i="3"/>
  <c r="K9" i="3"/>
  <c r="K116" i="3"/>
  <c r="K117" i="3"/>
  <c r="K118" i="3"/>
  <c r="K119" i="3"/>
  <c r="K10" i="3"/>
  <c r="K120" i="3"/>
  <c r="K121" i="3"/>
  <c r="K122" i="3"/>
  <c r="K123" i="3"/>
  <c r="K124" i="3"/>
  <c r="K125" i="3"/>
  <c r="K126" i="3"/>
  <c r="K127" i="3"/>
  <c r="K128" i="3"/>
  <c r="K7" i="3"/>
  <c r="K129" i="3"/>
  <c r="K81" i="3"/>
  <c r="K130" i="3"/>
  <c r="K131" i="3"/>
  <c r="K132" i="3"/>
  <c r="K133" i="3"/>
  <c r="K134" i="3"/>
  <c r="K135" i="3"/>
  <c r="K136" i="3"/>
  <c r="K137" i="3"/>
  <c r="K42" i="3"/>
  <c r="K72" i="3"/>
  <c r="K3" i="3"/>
  <c r="K68" i="3"/>
  <c r="K65" i="3"/>
  <c r="K5" i="3"/>
  <c r="K63" i="3"/>
  <c r="K48" i="3"/>
  <c r="K95" i="3"/>
  <c r="K96" i="3"/>
  <c r="K97" i="3"/>
  <c r="K98" i="3"/>
  <c r="K99" i="3"/>
  <c r="K87" i="3"/>
  <c r="K100" i="3"/>
  <c r="K101" i="3"/>
  <c r="K102" i="3"/>
  <c r="K103" i="3"/>
  <c r="K104" i="3"/>
  <c r="K106" i="3"/>
  <c r="K107" i="3"/>
  <c r="K108" i="3"/>
  <c r="K109" i="3"/>
  <c r="K110" i="3"/>
  <c r="K111" i="3"/>
  <c r="K112" i="3"/>
  <c r="K105" i="3"/>
  <c r="K113" i="3"/>
  <c r="K88" i="3"/>
  <c r="K66" i="3"/>
  <c r="K67" i="3"/>
  <c r="K69" i="3"/>
  <c r="K70" i="3"/>
  <c r="K71" i="3"/>
  <c r="K73" i="3"/>
  <c r="K13" i="3"/>
  <c r="K75" i="3"/>
  <c r="K76" i="3"/>
  <c r="K77" i="3"/>
  <c r="K89" i="3"/>
  <c r="K79" i="3"/>
  <c r="K80" i="3"/>
  <c r="K82" i="3"/>
  <c r="K83" i="3"/>
  <c r="K84" i="3"/>
  <c r="K85" i="3"/>
  <c r="K90" i="3"/>
  <c r="K61" i="3"/>
  <c r="K60" i="3"/>
  <c r="K91" i="3"/>
  <c r="K92" i="3"/>
  <c r="K56" i="3"/>
  <c r="K55" i="3"/>
  <c r="K93" i="3"/>
  <c r="K53" i="3"/>
  <c r="K94" i="3"/>
  <c r="K78" i="3"/>
  <c r="K50" i="3"/>
  <c r="K46" i="3"/>
  <c r="K45" i="3"/>
  <c r="K44" i="3"/>
  <c r="K34" i="3"/>
  <c r="K39" i="3"/>
  <c r="K33" i="3"/>
  <c r="K36" i="3"/>
  <c r="K12" i="3"/>
  <c r="K62" i="3"/>
  <c r="K58" i="3"/>
  <c r="K32" i="3"/>
  <c r="K86" i="3"/>
  <c r="K31" i="3"/>
  <c r="K41" i="3"/>
  <c r="K38" i="3"/>
  <c r="K14" i="3"/>
  <c r="W9" i="3"/>
  <c r="V9" i="3"/>
  <c r="T9" i="3"/>
  <c r="Q9" i="3"/>
  <c r="Y8" i="3"/>
  <c r="X8" i="3"/>
  <c r="W8" i="3"/>
  <c r="V8" i="3"/>
  <c r="T8" i="3"/>
  <c r="S8" i="3"/>
  <c r="R8" i="3"/>
  <c r="P8" i="3"/>
  <c r="Y7" i="3"/>
  <c r="W7" i="3"/>
  <c r="V7" i="3"/>
  <c r="U7" i="3"/>
  <c r="S7" i="3"/>
  <c r="Q7" i="3"/>
  <c r="P7" i="3"/>
  <c r="Y6" i="3"/>
  <c r="W6" i="3"/>
  <c r="V6" i="3"/>
  <c r="U6" i="3"/>
  <c r="S6" i="3"/>
  <c r="R6" i="3"/>
  <c r="Q6" i="3"/>
  <c r="AE5" i="3"/>
  <c r="X5" i="3"/>
  <c r="W5" i="3"/>
  <c r="U5" i="3"/>
  <c r="T5" i="3"/>
  <c r="R5" i="3"/>
  <c r="Q5" i="3"/>
  <c r="Y4" i="3"/>
  <c r="X4" i="3"/>
  <c r="V4" i="3"/>
  <c r="U4" i="3"/>
  <c r="S4" i="3"/>
  <c r="R4" i="3"/>
  <c r="P4" i="3"/>
  <c r="Y3" i="3"/>
  <c r="X3" i="3"/>
  <c r="W3" i="3"/>
  <c r="V3" i="3"/>
  <c r="T3" i="3"/>
  <c r="S3" i="3"/>
  <c r="R3" i="3"/>
  <c r="P3" i="3"/>
  <c r="X2" i="3"/>
  <c r="W2" i="3"/>
  <c r="U2" i="3"/>
  <c r="T2" i="3"/>
  <c r="R2" i="3"/>
  <c r="Q2" i="3"/>
  <c r="Y14" i="3"/>
  <c r="T11" i="3"/>
  <c r="X10" i="3"/>
  <c r="T10" i="3"/>
  <c r="Q10" i="3"/>
  <c r="Y9" i="3"/>
  <c r="U9" i="3"/>
  <c r="S9" i="3"/>
  <c r="P9" i="3"/>
  <c r="U8" i="3"/>
  <c r="Q8" i="3"/>
  <c r="X7" i="3"/>
  <c r="T7" i="3"/>
  <c r="R7" i="3"/>
  <c r="T6" i="3"/>
  <c r="P6" i="3"/>
  <c r="Y5" i="3"/>
  <c r="V5" i="3"/>
  <c r="S5" i="3"/>
  <c r="P5" i="3"/>
  <c r="W4" i="3"/>
  <c r="T4" i="3"/>
  <c r="Q4" i="3"/>
  <c r="U3" i="3"/>
  <c r="Q3" i="3"/>
  <c r="Y2" i="3"/>
  <c r="V2" i="3"/>
  <c r="Z7" i="7" s="1" a="1"/>
  <c r="S2" i="3"/>
  <c r="P2" i="3"/>
  <c r="X6" i="3"/>
  <c r="R13" i="3"/>
  <c r="Q13" i="3"/>
  <c r="P13" i="3"/>
  <c r="Y12" i="3"/>
  <c r="X12" i="3"/>
  <c r="W12" i="3"/>
  <c r="V12" i="3"/>
  <c r="U12" i="3"/>
  <c r="T12" i="3"/>
  <c r="S12" i="3"/>
  <c r="R12" i="3"/>
  <c r="Q12" i="3"/>
  <c r="P12" i="3"/>
  <c r="Y11" i="3"/>
  <c r="X11" i="3"/>
  <c r="W11" i="3"/>
  <c r="V11" i="3"/>
  <c r="U11" i="3"/>
  <c r="S11" i="3"/>
  <c r="R11" i="3"/>
  <c r="Q11" i="3"/>
  <c r="P11" i="3"/>
  <c r="Y10" i="3"/>
  <c r="W10" i="3"/>
  <c r="V10" i="3"/>
  <c r="U10" i="3"/>
  <c r="S10" i="3"/>
  <c r="X14" i="3"/>
  <c r="U14" i="3"/>
  <c r="T14" i="3"/>
  <c r="S14" i="3"/>
  <c r="R14" i="3"/>
  <c r="Q14" i="3"/>
  <c r="P14" i="3"/>
  <c r="R10" i="3"/>
  <c r="Y13" i="3"/>
  <c r="X13" i="3"/>
  <c r="W13" i="3"/>
  <c r="V13" i="3"/>
  <c r="U13" i="3"/>
  <c r="T13" i="3"/>
  <c r="S13" i="3"/>
  <c r="K108" i="2"/>
  <c r="K107" i="2"/>
  <c r="K106" i="2"/>
  <c r="K105" i="2"/>
  <c r="K104" i="2"/>
  <c r="K75" i="2"/>
  <c r="K58" i="2"/>
  <c r="K48" i="2"/>
  <c r="K47" i="2"/>
  <c r="K46" i="2"/>
  <c r="K45" i="2"/>
  <c r="K40" i="2"/>
  <c r="K37" i="2"/>
  <c r="K33" i="2"/>
  <c r="K31" i="2"/>
  <c r="K30" i="2"/>
  <c r="K29" i="2"/>
  <c r="K25" i="2"/>
  <c r="K2" i="2"/>
  <c r="K23" i="2"/>
  <c r="K19" i="2"/>
  <c r="K17" i="2"/>
  <c r="K15" i="2"/>
  <c r="K12" i="2"/>
  <c r="K11" i="2"/>
  <c r="K10" i="2"/>
  <c r="K9" i="2"/>
  <c r="K7" i="2"/>
  <c r="K103" i="2"/>
  <c r="K102" i="2"/>
  <c r="K101" i="2"/>
  <c r="K100" i="2"/>
  <c r="K99" i="2"/>
  <c r="K98" i="2"/>
  <c r="K97" i="2"/>
  <c r="K96" i="2"/>
  <c r="K95" i="2"/>
  <c r="K94" i="2"/>
  <c r="K93" i="2"/>
  <c r="K92" i="2"/>
  <c r="K84" i="2"/>
  <c r="K83" i="2"/>
  <c r="K80" i="2"/>
  <c r="K79" i="2"/>
  <c r="K76" i="2"/>
  <c r="K74" i="2"/>
  <c r="K71" i="2"/>
  <c r="K144" i="2"/>
  <c r="K67" i="2"/>
  <c r="K143" i="2"/>
  <c r="K66" i="2"/>
  <c r="K142" i="2"/>
  <c r="K65" i="2"/>
  <c r="K141" i="2"/>
  <c r="K64" i="2"/>
  <c r="K140" i="2"/>
  <c r="K63" i="2"/>
  <c r="K139" i="2"/>
  <c r="K62" i="2"/>
  <c r="K138" i="2"/>
  <c r="K61" i="2"/>
  <c r="K137" i="2"/>
  <c r="K60" i="2"/>
  <c r="K59" i="2"/>
  <c r="K136" i="2"/>
  <c r="K135" i="2"/>
  <c r="K134" i="2"/>
  <c r="K133" i="2"/>
  <c r="K132" i="2"/>
  <c r="K52" i="2"/>
  <c r="K131" i="2"/>
  <c r="K130" i="2"/>
  <c r="K129" i="2"/>
  <c r="K44" i="2"/>
  <c r="K128" i="2"/>
  <c r="K42" i="2"/>
  <c r="K127" i="2"/>
  <c r="K126" i="2"/>
  <c r="K125" i="2"/>
  <c r="K36" i="2"/>
  <c r="K35" i="2"/>
  <c r="K34" i="2"/>
  <c r="K32" i="2"/>
  <c r="K124" i="2"/>
  <c r="K123" i="2"/>
  <c r="K24" i="2"/>
  <c r="K22" i="2"/>
  <c r="K21" i="2"/>
  <c r="K20" i="2"/>
  <c r="K18" i="2"/>
  <c r="K16" i="2"/>
  <c r="K122" i="2"/>
  <c r="K13" i="2"/>
  <c r="K8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AG31" i="2"/>
  <c r="AG32" i="2"/>
  <c r="AG33" i="2"/>
  <c r="AG30" i="2"/>
  <c r="K3" i="2"/>
  <c r="K4" i="2"/>
  <c r="K5" i="2"/>
  <c r="K54" i="2"/>
  <c r="AG30" i="1"/>
  <c r="AG32" i="1"/>
  <c r="AG33" i="1"/>
  <c r="AG31" i="1"/>
  <c r="K103" i="1"/>
  <c r="K102" i="1"/>
  <c r="K101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7" i="1"/>
  <c r="K46" i="1"/>
  <c r="K45" i="1"/>
  <c r="K44" i="1"/>
  <c r="K34" i="1"/>
  <c r="K32" i="1"/>
  <c r="K19" i="1"/>
  <c r="K10" i="1"/>
  <c r="K5" i="1"/>
  <c r="K2" i="1"/>
  <c r="K100" i="1"/>
  <c r="K9" i="1"/>
  <c r="K112" i="1"/>
  <c r="K28" i="1"/>
  <c r="K31" i="1"/>
  <c r="K126" i="1"/>
  <c r="K125" i="1"/>
  <c r="K124" i="1"/>
  <c r="K123" i="1"/>
  <c r="K122" i="1"/>
  <c r="K121" i="1"/>
  <c r="K120" i="1"/>
  <c r="K48" i="1"/>
  <c r="K119" i="1"/>
  <c r="K118" i="1"/>
  <c r="K14" i="1"/>
  <c r="K117" i="1"/>
  <c r="K116" i="1"/>
  <c r="K23" i="1"/>
  <c r="K115" i="1"/>
  <c r="K40" i="1"/>
  <c r="K36" i="1"/>
  <c r="K114" i="1"/>
  <c r="K113" i="1"/>
  <c r="K111" i="1"/>
  <c r="K21" i="1"/>
  <c r="K110" i="1"/>
  <c r="K109" i="1"/>
  <c r="K107" i="1"/>
  <c r="K106" i="1"/>
  <c r="K105" i="1"/>
  <c r="K17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08" i="1"/>
  <c r="K104" i="1"/>
  <c r="K16" i="1"/>
  <c r="AG33" i="5"/>
  <c r="AG32" i="5"/>
  <c r="AG31" i="5"/>
  <c r="AG30" i="5"/>
  <c r="K16" i="5"/>
  <c r="K15" i="5"/>
  <c r="K12" i="5"/>
  <c r="K2" i="5"/>
  <c r="K8" i="5"/>
  <c r="K7" i="5"/>
  <c r="K3" i="5"/>
  <c r="K18" i="5"/>
  <c r="K5" i="5"/>
  <c r="K19" i="5"/>
  <c r="K14" i="5"/>
  <c r="K4" i="5"/>
  <c r="K20" i="5"/>
  <c r="AG34" i="3" l="1"/>
  <c r="P2" i="4"/>
  <c r="Q2" i="4"/>
  <c r="R2" i="4"/>
  <c r="S2" i="4"/>
  <c r="T2" i="4"/>
  <c r="U2" i="4"/>
  <c r="V2" i="4"/>
  <c r="W2" i="4"/>
  <c r="X2" i="4"/>
  <c r="Y2" i="4"/>
  <c r="P3" i="4"/>
  <c r="Q3" i="4"/>
  <c r="R3" i="4"/>
  <c r="S3" i="4"/>
  <c r="T3" i="4"/>
  <c r="U3" i="4"/>
  <c r="V3" i="4"/>
  <c r="W3" i="4"/>
  <c r="X3" i="4"/>
  <c r="Y3" i="4"/>
  <c r="P4" i="4"/>
  <c r="Q4" i="4"/>
  <c r="R4" i="4"/>
  <c r="S4" i="4"/>
  <c r="T4" i="4"/>
  <c r="U4" i="4"/>
  <c r="V4" i="4"/>
  <c r="W4" i="4"/>
  <c r="X4" i="4"/>
  <c r="Y4" i="4"/>
  <c r="P5" i="4"/>
  <c r="Q5" i="4"/>
  <c r="R5" i="4"/>
  <c r="S5" i="4"/>
  <c r="T5" i="4"/>
  <c r="U5" i="4"/>
  <c r="V5" i="4"/>
  <c r="W5" i="4"/>
  <c r="X5" i="4"/>
  <c r="Y5" i="4"/>
  <c r="AE5" i="4"/>
  <c r="P6" i="4"/>
  <c r="Q6" i="4"/>
  <c r="R6" i="4"/>
  <c r="S6" i="4"/>
  <c r="T6" i="4"/>
  <c r="U6" i="4"/>
  <c r="V6" i="4"/>
  <c r="W6" i="4"/>
  <c r="X6" i="4"/>
  <c r="Y6" i="4"/>
  <c r="P7" i="4"/>
  <c r="Q7" i="4"/>
  <c r="R7" i="4"/>
  <c r="S7" i="4"/>
  <c r="T7" i="4"/>
  <c r="U7" i="4"/>
  <c r="V7" i="4"/>
  <c r="W7" i="4"/>
  <c r="X7" i="4"/>
  <c r="Y7" i="4"/>
  <c r="P8" i="4"/>
  <c r="Q8" i="4"/>
  <c r="R8" i="4"/>
  <c r="S8" i="4"/>
  <c r="T8" i="4"/>
  <c r="U8" i="4"/>
  <c r="V8" i="4"/>
  <c r="W8" i="4"/>
  <c r="X8" i="4"/>
  <c r="Y8" i="4"/>
  <c r="P9" i="4"/>
  <c r="Q9" i="4"/>
  <c r="R9" i="4"/>
  <c r="S9" i="4"/>
  <c r="T9" i="4"/>
  <c r="U9" i="4"/>
  <c r="V9" i="4"/>
  <c r="W9" i="4"/>
  <c r="X9" i="4"/>
  <c r="Y9" i="4"/>
  <c r="P10" i="4"/>
  <c r="Q10" i="4"/>
  <c r="R10" i="4"/>
  <c r="S10" i="4"/>
  <c r="T10" i="4"/>
  <c r="U10" i="4"/>
  <c r="V10" i="4"/>
  <c r="W10" i="4"/>
  <c r="X10" i="4"/>
  <c r="Y10" i="4"/>
  <c r="P11" i="4"/>
  <c r="Q11" i="4"/>
  <c r="R11" i="4"/>
  <c r="S11" i="4"/>
  <c r="T11" i="4"/>
  <c r="U11" i="4"/>
  <c r="V11" i="4"/>
  <c r="W11" i="4"/>
  <c r="X11" i="4"/>
  <c r="Y11" i="4"/>
  <c r="P12" i="4"/>
  <c r="Q12" i="4"/>
  <c r="R12" i="4"/>
  <c r="S12" i="4"/>
  <c r="T12" i="4"/>
  <c r="U12" i="4"/>
  <c r="V12" i="4"/>
  <c r="W12" i="4"/>
  <c r="X12" i="4"/>
  <c r="Y12" i="4"/>
  <c r="P13" i="4"/>
  <c r="Q13" i="4"/>
  <c r="R13" i="4"/>
  <c r="S13" i="4"/>
  <c r="T13" i="4"/>
  <c r="U13" i="4"/>
  <c r="V13" i="4"/>
  <c r="W13" i="4"/>
  <c r="X13" i="4"/>
  <c r="Y13" i="4"/>
  <c r="P14" i="4"/>
  <c r="Q14" i="4"/>
  <c r="R14" i="4"/>
  <c r="S14" i="4"/>
  <c r="T14" i="4"/>
  <c r="U14" i="4"/>
  <c r="V14" i="4"/>
  <c r="W14" i="4"/>
  <c r="X14" i="4"/>
  <c r="Y14" i="4"/>
  <c r="AG34" i="4"/>
  <c r="AI30" i="4" s="1"/>
  <c r="W14" i="3"/>
  <c r="V14" i="3"/>
  <c r="AA7" i="7"/>
  <c r="C37" i="7" s="1"/>
  <c r="D37" i="7" s="1"/>
  <c r="Z7" i="7"/>
  <c r="F37" i="7" s="1"/>
  <c r="P2" i="2"/>
  <c r="Q2" i="2"/>
  <c r="R2" i="2"/>
  <c r="S2" i="2"/>
  <c r="T2" i="2"/>
  <c r="U2" i="2"/>
  <c r="V2" i="2"/>
  <c r="W2" i="2"/>
  <c r="X2" i="2"/>
  <c r="Y2" i="2"/>
  <c r="P3" i="2"/>
  <c r="Q3" i="2"/>
  <c r="R3" i="2"/>
  <c r="S3" i="2"/>
  <c r="T3" i="2"/>
  <c r="U3" i="2"/>
  <c r="V3" i="2"/>
  <c r="W3" i="2"/>
  <c r="X3" i="2"/>
  <c r="Y3" i="2"/>
  <c r="P4" i="2"/>
  <c r="Q4" i="2"/>
  <c r="R4" i="2"/>
  <c r="S4" i="2"/>
  <c r="T4" i="2"/>
  <c r="U4" i="2"/>
  <c r="V4" i="2"/>
  <c r="W4" i="2"/>
  <c r="X4" i="2"/>
  <c r="Y4" i="2"/>
  <c r="P5" i="2"/>
  <c r="Q5" i="2"/>
  <c r="R5" i="2"/>
  <c r="S5" i="2"/>
  <c r="W12" i="2"/>
  <c r="Q6" i="2"/>
  <c r="S6" i="2"/>
  <c r="U6" i="2"/>
  <c r="W6" i="2"/>
  <c r="Y6" i="2"/>
  <c r="P7" i="2"/>
  <c r="R7" i="2"/>
  <c r="T7" i="2"/>
  <c r="V7" i="2"/>
  <c r="X7" i="2"/>
  <c r="Q8" i="2"/>
  <c r="S8" i="2"/>
  <c r="U8" i="2"/>
  <c r="W8" i="2"/>
  <c r="Y8" i="2"/>
  <c r="P9" i="2"/>
  <c r="R9" i="2"/>
  <c r="T9" i="2"/>
  <c r="V9" i="2"/>
  <c r="W9" i="2"/>
  <c r="Y9" i="2"/>
  <c r="P10" i="2"/>
  <c r="R10" i="2"/>
  <c r="T10" i="2"/>
  <c r="V10" i="2"/>
  <c r="X10" i="2"/>
  <c r="Y10" i="2"/>
  <c r="P11" i="2"/>
  <c r="R11" i="2"/>
  <c r="T11" i="2"/>
  <c r="V11" i="2"/>
  <c r="W11" i="2"/>
  <c r="Y11" i="2"/>
  <c r="P12" i="2"/>
  <c r="Q12" i="2"/>
  <c r="S12" i="2"/>
  <c r="U12" i="2"/>
  <c r="X12" i="2"/>
  <c r="Q13" i="2"/>
  <c r="T13" i="2"/>
  <c r="V13" i="2"/>
  <c r="W13" i="2"/>
  <c r="Y13" i="2"/>
  <c r="P14" i="2"/>
  <c r="Q14" i="2"/>
  <c r="T14" i="2"/>
  <c r="V14" i="2"/>
  <c r="Y14" i="2"/>
  <c r="T5" i="2"/>
  <c r="U5" i="2"/>
  <c r="V5" i="2"/>
  <c r="W5" i="2"/>
  <c r="X5" i="2"/>
  <c r="Y5" i="2"/>
  <c r="P6" i="2"/>
  <c r="R6" i="2"/>
  <c r="T6" i="2"/>
  <c r="V6" i="2"/>
  <c r="X6" i="2"/>
  <c r="Q7" i="2"/>
  <c r="S7" i="2"/>
  <c r="U7" i="2"/>
  <c r="W7" i="2"/>
  <c r="Y7" i="2"/>
  <c r="P8" i="2"/>
  <c r="R8" i="2"/>
  <c r="T8" i="2"/>
  <c r="V8" i="2"/>
  <c r="X8" i="2"/>
  <c r="Q9" i="2"/>
  <c r="S9" i="2"/>
  <c r="U9" i="2"/>
  <c r="X9" i="2"/>
  <c r="Q10" i="2"/>
  <c r="S10" i="2"/>
  <c r="U10" i="2"/>
  <c r="W10" i="2"/>
  <c r="Q11" i="2"/>
  <c r="S11" i="2"/>
  <c r="U11" i="2"/>
  <c r="X11" i="2"/>
  <c r="R12" i="2"/>
  <c r="T12" i="2"/>
  <c r="V12" i="2"/>
  <c r="Y12" i="2"/>
  <c r="P13" i="2"/>
  <c r="R13" i="2"/>
  <c r="S13" i="2"/>
  <c r="U13" i="2"/>
  <c r="X13" i="2"/>
  <c r="R14" i="2"/>
  <c r="S14" i="2"/>
  <c r="U14" i="2"/>
  <c r="W14" i="2"/>
  <c r="X14" i="2"/>
  <c r="AG34" i="2"/>
  <c r="AI30" i="2" s="1"/>
  <c r="AG34" i="1"/>
  <c r="AI30" i="1" s="1"/>
  <c r="R2" i="1"/>
  <c r="V2" i="1"/>
  <c r="P3" i="1"/>
  <c r="U3" i="1"/>
  <c r="P4" i="1"/>
  <c r="U4" i="1"/>
  <c r="X4" i="1"/>
  <c r="R5" i="1"/>
  <c r="U5" i="1"/>
  <c r="Y5" i="1"/>
  <c r="Q6" i="1"/>
  <c r="V6" i="1"/>
  <c r="S7" i="1"/>
  <c r="W7" i="1"/>
  <c r="Q8" i="1"/>
  <c r="T8" i="1"/>
  <c r="X8" i="1"/>
  <c r="S9" i="1"/>
  <c r="V9" i="1"/>
  <c r="U10" i="1"/>
  <c r="Y10" i="1"/>
  <c r="S11" i="1"/>
  <c r="V11" i="1"/>
  <c r="P12" i="1"/>
  <c r="S12" i="1"/>
  <c r="V12" i="1"/>
  <c r="S13" i="1"/>
  <c r="W13" i="1"/>
  <c r="Q14" i="1"/>
  <c r="T14" i="1"/>
  <c r="V14" i="1"/>
  <c r="X14" i="1"/>
  <c r="U15" i="1"/>
  <c r="X15" i="1"/>
  <c r="P16" i="1"/>
  <c r="U16" i="1"/>
  <c r="X16" i="1"/>
  <c r="Q17" i="1"/>
  <c r="W17" i="1"/>
  <c r="X2" i="1"/>
  <c r="W3" i="1"/>
  <c r="T4" i="1"/>
  <c r="P6" i="1"/>
  <c r="P2" i="1"/>
  <c r="S2" i="1"/>
  <c r="W2" i="1"/>
  <c r="Y2" i="1"/>
  <c r="R3" i="1"/>
  <c r="V3" i="1"/>
  <c r="Q4" i="1"/>
  <c r="V4" i="1"/>
  <c r="Q5" i="1"/>
  <c r="T5" i="1"/>
  <c r="X5" i="1"/>
  <c r="T6" i="1"/>
  <c r="W6" i="1"/>
  <c r="R7" i="1"/>
  <c r="U7" i="1"/>
  <c r="Y7" i="1"/>
  <c r="S8" i="1"/>
  <c r="V8" i="1"/>
  <c r="Q9" i="1"/>
  <c r="T9" i="1"/>
  <c r="X9" i="1"/>
  <c r="P10" i="1"/>
  <c r="S10" i="1"/>
  <c r="V10" i="1"/>
  <c r="R11" i="1"/>
  <c r="U11" i="1"/>
  <c r="X11" i="1"/>
  <c r="Q12" i="1"/>
  <c r="T12" i="1"/>
  <c r="X12" i="1"/>
  <c r="Q13" i="1"/>
  <c r="U13" i="1"/>
  <c r="X13" i="1"/>
  <c r="P14" i="1"/>
  <c r="S14" i="1"/>
  <c r="R15" i="1"/>
  <c r="T15" i="1"/>
  <c r="V15" i="1"/>
  <c r="Y15" i="1"/>
  <c r="Q16" i="1"/>
  <c r="S16" i="1"/>
  <c r="V16" i="1"/>
  <c r="Y16" i="1"/>
  <c r="R17" i="1"/>
  <c r="T17" i="1"/>
  <c r="V17" i="1"/>
  <c r="Y17" i="1"/>
  <c r="Q2" i="1"/>
  <c r="T2" i="1"/>
  <c r="Q3" i="1"/>
  <c r="T3" i="1"/>
  <c r="X3" i="1"/>
  <c r="R4" i="1"/>
  <c r="W4" i="1"/>
  <c r="Y4" i="1"/>
  <c r="P5" i="1"/>
  <c r="S5" i="1"/>
  <c r="V5" i="1"/>
  <c r="R6" i="1"/>
  <c r="U6" i="1"/>
  <c r="Y6" i="1"/>
  <c r="Q7" i="1"/>
  <c r="T7" i="1"/>
  <c r="X7" i="1"/>
  <c r="R8" i="1"/>
  <c r="U8" i="1"/>
  <c r="Y8" i="1"/>
  <c r="R9" i="1"/>
  <c r="U9" i="1"/>
  <c r="Y9" i="1"/>
  <c r="Q10" i="1"/>
  <c r="T10" i="1"/>
  <c r="X10" i="1"/>
  <c r="Q11" i="1"/>
  <c r="T11" i="1"/>
  <c r="W11" i="1"/>
  <c r="R12" i="1"/>
  <c r="U12" i="1"/>
  <c r="Y12" i="1"/>
  <c r="P13" i="1"/>
  <c r="R13" i="1"/>
  <c r="V13" i="1"/>
  <c r="Y13" i="1"/>
  <c r="R14" i="1"/>
  <c r="U14" i="1"/>
  <c r="W14" i="1"/>
  <c r="Y14" i="1"/>
  <c r="Q15" i="1"/>
  <c r="S15" i="1"/>
  <c r="W15" i="1"/>
  <c r="R16" i="1"/>
  <c r="T16" i="1"/>
  <c r="W16" i="1"/>
  <c r="P17" i="1"/>
  <c r="S17" i="1"/>
  <c r="U17" i="1"/>
  <c r="X17" i="1"/>
  <c r="U2" i="1"/>
  <c r="S3" i="1"/>
  <c r="Y3" i="1"/>
  <c r="S4" i="1"/>
  <c r="S6" i="1"/>
  <c r="X6" i="1"/>
  <c r="P7" i="1"/>
  <c r="V7" i="1"/>
  <c r="P8" i="1"/>
  <c r="W8" i="1"/>
  <c r="P9" i="1"/>
  <c r="W9" i="1"/>
  <c r="R10" i="1"/>
  <c r="W10" i="1"/>
  <c r="P11" i="1"/>
  <c r="Y11" i="1"/>
  <c r="W12" i="1"/>
  <c r="T13" i="1"/>
  <c r="P15" i="1"/>
  <c r="W5" i="1"/>
  <c r="AG34" i="5"/>
  <c r="AI30" i="5" s="1"/>
  <c r="S2" i="5"/>
  <c r="X2" i="5"/>
  <c r="P3" i="5"/>
  <c r="Q4" i="5"/>
  <c r="W4" i="5"/>
  <c r="R5" i="5"/>
  <c r="W5" i="5"/>
  <c r="Q6" i="5"/>
  <c r="V6" i="5"/>
  <c r="R7" i="5"/>
  <c r="W7" i="5"/>
  <c r="T8" i="5"/>
  <c r="Y8" i="5"/>
  <c r="S9" i="5"/>
  <c r="W9" i="5"/>
  <c r="T10" i="5"/>
  <c r="Y10" i="5"/>
  <c r="S11" i="5"/>
  <c r="V11" i="5"/>
  <c r="P12" i="5"/>
  <c r="V12" i="5"/>
  <c r="P14" i="5"/>
  <c r="S14" i="5"/>
  <c r="Y14" i="5"/>
  <c r="U2" i="5"/>
  <c r="Q3" i="5"/>
  <c r="U4" i="5"/>
  <c r="U5" i="5"/>
  <c r="Y6" i="5"/>
  <c r="V7" i="5"/>
  <c r="P8" i="5"/>
  <c r="V8" i="5"/>
  <c r="Q9" i="5"/>
  <c r="X9" i="5"/>
  <c r="U10" i="5"/>
  <c r="P11" i="5"/>
  <c r="Y11" i="5"/>
  <c r="S12" i="5"/>
  <c r="R13" i="5"/>
  <c r="R14" i="5"/>
  <c r="Q2" i="5"/>
  <c r="V2" i="5"/>
  <c r="S3" i="5"/>
  <c r="X3" i="5"/>
  <c r="T4" i="5"/>
  <c r="Y4" i="5"/>
  <c r="P5" i="5"/>
  <c r="S6" i="5"/>
  <c r="W6" i="5"/>
  <c r="S7" i="5"/>
  <c r="Y7" i="5"/>
  <c r="Q8" i="5"/>
  <c r="R9" i="5"/>
  <c r="U9" i="5"/>
  <c r="Y9" i="5"/>
  <c r="R10" i="5"/>
  <c r="X10" i="5"/>
  <c r="R11" i="5"/>
  <c r="W11" i="5"/>
  <c r="T12" i="5"/>
  <c r="Y12" i="5"/>
  <c r="Q13" i="5"/>
  <c r="T13" i="5"/>
  <c r="X13" i="5"/>
  <c r="V14" i="5"/>
  <c r="P2" i="5"/>
  <c r="T2" i="5"/>
  <c r="U3" i="5"/>
  <c r="Y3" i="5"/>
  <c r="R4" i="5"/>
  <c r="S5" i="5"/>
  <c r="AE5" i="5"/>
  <c r="R6" i="5"/>
  <c r="X6" i="5"/>
  <c r="U7" i="5"/>
  <c r="U8" i="5"/>
  <c r="T9" i="5"/>
  <c r="S10" i="5"/>
  <c r="Q11" i="5"/>
  <c r="X11" i="5"/>
  <c r="R12" i="5"/>
  <c r="S13" i="5"/>
  <c r="V13" i="5"/>
  <c r="Y13" i="5"/>
  <c r="Q14" i="5"/>
  <c r="X14" i="5"/>
  <c r="W3" i="5"/>
  <c r="P4" i="5"/>
  <c r="X4" i="5"/>
  <c r="Q5" i="5"/>
  <c r="X5" i="5"/>
  <c r="T6" i="5"/>
  <c r="Q7" i="5"/>
  <c r="S8" i="5"/>
  <c r="W10" i="5"/>
  <c r="U11" i="5"/>
  <c r="X12" i="5"/>
  <c r="W14" i="5"/>
  <c r="Y2" i="5"/>
  <c r="T3" i="5"/>
  <c r="V4" i="5"/>
  <c r="V5" i="5"/>
  <c r="P7" i="5"/>
  <c r="W8" i="5"/>
  <c r="P10" i="5"/>
  <c r="W12" i="5"/>
  <c r="U13" i="5"/>
  <c r="U14" i="5"/>
  <c r="R2" i="5"/>
  <c r="W2" i="5"/>
  <c r="R3" i="5"/>
  <c r="V3" i="5"/>
  <c r="S4" i="5"/>
  <c r="T5" i="5"/>
  <c r="Y5" i="5"/>
  <c r="P6" i="5"/>
  <c r="U6" i="5"/>
  <c r="T7" i="5"/>
  <c r="X7" i="5"/>
  <c r="R8" i="5"/>
  <c r="X8" i="5"/>
  <c r="P9" i="5"/>
  <c r="V9" i="5"/>
  <c r="Q10" i="5"/>
  <c r="V10" i="5"/>
  <c r="T11" i="5"/>
  <c r="Q12" i="5"/>
  <c r="U12" i="5"/>
  <c r="P13" i="5"/>
  <c r="W13" i="5"/>
  <c r="T14" i="5"/>
  <c r="P10" i="3"/>
  <c r="R9" i="3"/>
  <c r="X9" i="3"/>
  <c r="AI34" i="3" l="1"/>
  <c r="AI31" i="3"/>
  <c r="AI32" i="3"/>
  <c r="AI33" i="3"/>
  <c r="AI32" i="4"/>
  <c r="AI31" i="4"/>
  <c r="AI33" i="4"/>
  <c r="AI34" i="4"/>
  <c r="AI33" i="2"/>
  <c r="AI32" i="2"/>
  <c r="AI31" i="2"/>
  <c r="AI34" i="2"/>
  <c r="AI31" i="1"/>
  <c r="AI33" i="1"/>
  <c r="AI32" i="1"/>
  <c r="AI34" i="1"/>
  <c r="AI33" i="5"/>
  <c r="AI32" i="5"/>
  <c r="AI34" i="5"/>
  <c r="Z6" i="7" a="1"/>
  <c r="Z9" i="7" a="1"/>
  <c r="Z8" i="7" a="1"/>
  <c r="Z5" i="7" a="1"/>
  <c r="Z6" i="7" l="1"/>
  <c r="F36" i="7" s="1"/>
  <c r="AA6" i="7"/>
  <c r="C36" i="7" s="1"/>
  <c r="D36" i="7" s="1"/>
  <c r="Z9" i="7"/>
  <c r="F39" i="7" s="1"/>
  <c r="AA9" i="7"/>
  <c r="C39" i="7" s="1"/>
  <c r="Z8" i="7"/>
  <c r="F38" i="7" s="1"/>
  <c r="AA8" i="7"/>
  <c r="C38" i="7" s="1"/>
  <c r="D38" i="7" s="1"/>
  <c r="Z5" i="7"/>
  <c r="F35" i="7" s="1"/>
  <c r="AA5" i="7"/>
  <c r="C35" i="7" s="1"/>
  <c r="D35" i="7" s="1"/>
  <c r="D39" i="7" l="1"/>
  <c r="AA25" i="7"/>
</calcChain>
</file>

<file path=xl/sharedStrings.xml><?xml version="1.0" encoding="utf-8"?>
<sst xmlns="http://schemas.openxmlformats.org/spreadsheetml/2006/main" count="1249" uniqueCount="225">
  <si>
    <t>#</t>
  </si>
  <si>
    <t>Top Body (ft)</t>
  </si>
  <si>
    <t>Bottom Body (ft)</t>
  </si>
  <si>
    <t>Body Length (ft)</t>
  </si>
  <si>
    <t>Nom Thk (in)</t>
  </si>
  <si>
    <t>Min Thk (in)</t>
  </si>
  <si>
    <t>Max Loss Depth (ft)</t>
  </si>
  <si>
    <t xml:space="preserve">Max Loss (%) </t>
  </si>
  <si>
    <t>Grade</t>
  </si>
  <si>
    <t>Damage Profile (% wall loss)</t>
  </si>
  <si>
    <t>Rank</t>
  </si>
  <si>
    <t>Affected by Well-head</t>
  </si>
  <si>
    <t>CSGG</t>
  </si>
  <si>
    <t>Affected by Completion Elements</t>
  </si>
  <si>
    <t>Affected by 13 3/8" DVP</t>
  </si>
  <si>
    <t>Joints</t>
  </si>
  <si>
    <t>% of Total</t>
  </si>
  <si>
    <t>A</t>
  </si>
  <si>
    <t>B</t>
  </si>
  <si>
    <t>C</t>
  </si>
  <si>
    <t>D</t>
  </si>
  <si>
    <t>Total</t>
  </si>
  <si>
    <t>Depth</t>
  </si>
  <si>
    <t>Blue  ePDT 2025</t>
  </si>
  <si>
    <t>Red MTD 2017</t>
  </si>
  <si>
    <t>Liner Hanger</t>
  </si>
  <si>
    <t>Completion Item</t>
  </si>
  <si>
    <t>x3</t>
  </si>
  <si>
    <t>x1</t>
  </si>
  <si>
    <t>x2</t>
  </si>
  <si>
    <t>Affected By CSG Shoe</t>
  </si>
  <si>
    <t>x5</t>
  </si>
  <si>
    <t>Metal Loss %age</t>
  </si>
  <si>
    <t>E</t>
  </si>
  <si>
    <t>Affected By Liner Hanger</t>
  </si>
  <si>
    <t>Pup Joint</t>
  </si>
  <si>
    <t>SSSV</t>
  </si>
  <si>
    <t>Affected by 18 5/8" Casing Shoe</t>
  </si>
  <si>
    <t>Affected by 7" Liner Hanger</t>
  </si>
  <si>
    <t>Affected by 9 5/8" DVP</t>
  </si>
  <si>
    <t>Affected by 13 3/8" Casing Shoe</t>
  </si>
  <si>
    <t>`</t>
  </si>
  <si>
    <t>Affected by 9 5/8" Casing Shoe</t>
  </si>
  <si>
    <t>PBR Assembly</t>
  </si>
  <si>
    <t>Well-head</t>
  </si>
  <si>
    <t>DVP</t>
  </si>
  <si>
    <t>dvp</t>
  </si>
  <si>
    <t>cs</t>
  </si>
  <si>
    <t>LH</t>
  </si>
  <si>
    <t>INTERVALS</t>
  </si>
  <si>
    <t>A18</t>
  </si>
  <si>
    <t>A37</t>
  </si>
  <si>
    <t>A49</t>
  </si>
  <si>
    <t>A55</t>
  </si>
  <si>
    <t>A20</t>
  </si>
  <si>
    <t>A38</t>
  </si>
  <si>
    <t>A47</t>
  </si>
  <si>
    <t>N/A</t>
  </si>
  <si>
    <t>A19</t>
  </si>
  <si>
    <t>A39</t>
  </si>
  <si>
    <t>A48</t>
  </si>
  <si>
    <t>A53</t>
  </si>
  <si>
    <t xml:space="preserve"> Well Name</t>
  </si>
  <si>
    <t>ZULF_65_0</t>
  </si>
  <si>
    <t>RIG Name</t>
  </si>
  <si>
    <t>RIGLESS</t>
  </si>
  <si>
    <t>A21</t>
  </si>
  <si>
    <t>Intervals</t>
  </si>
  <si>
    <t>Interval 1</t>
  </si>
  <si>
    <t>Interval 2</t>
  </si>
  <si>
    <t>Interval 3</t>
  </si>
  <si>
    <t>Start Depth(ft)</t>
  </si>
  <si>
    <t>760.5</t>
  </si>
  <si>
    <t>1159.5</t>
  </si>
  <si>
    <t>Tubing</t>
  </si>
  <si>
    <t>End Depth(ft)</t>
  </si>
  <si>
    <t>1541.5</t>
  </si>
  <si>
    <t>Casing 1</t>
  </si>
  <si>
    <t>Tubular size &amp; weight</t>
  </si>
  <si>
    <t>4 1/2"TBG-0.250"@11.6ppf</t>
  </si>
  <si>
    <t>Casing 2</t>
  </si>
  <si>
    <t>9 5/8"CSG-0.395"@40ppf</t>
  </si>
  <si>
    <t>7"LNR-0.317"@23ppf</t>
  </si>
  <si>
    <t>Casing 3</t>
  </si>
  <si>
    <t>10-28-44-53</t>
  </si>
  <si>
    <t>13 3/8"CSG-0.430"@61ppf</t>
  </si>
  <si>
    <t>18 5/8"CSG-0.435"@88.7ppf</t>
  </si>
  <si>
    <t>/</t>
  </si>
  <si>
    <t>Casing 4</t>
  </si>
  <si>
    <t>10-32-43</t>
  </si>
  <si>
    <t>Interpretation Channels</t>
  </si>
  <si>
    <t>18-37-49-55</t>
  </si>
  <si>
    <t>20-38-47</t>
  </si>
  <si>
    <t>18-39-48-53</t>
  </si>
  <si>
    <t>10-33-43-50</t>
  </si>
  <si>
    <t>Pipe channel response</t>
  </si>
  <si>
    <t>21-52-71</t>
  </si>
  <si>
    <t>Offset</t>
  </si>
  <si>
    <t>-0.003/-0.004/0/0.004</t>
  </si>
  <si>
    <t>-0.003/0.006/0</t>
  </si>
  <si>
    <t>-0.004/0.004/-0.006/0.004</t>
  </si>
  <si>
    <t>OFFSETS</t>
  </si>
  <si>
    <t>21-52</t>
  </si>
  <si>
    <t>Interval 4</t>
  </si>
  <si>
    <t>Interval 5</t>
  </si>
  <si>
    <t>5271.5</t>
  </si>
  <si>
    <t>6766</t>
  </si>
  <si>
    <t>18-39-48</t>
  </si>
  <si>
    <t>21-38</t>
  </si>
  <si>
    <t>11-29-40</t>
  </si>
  <si>
    <t>14-30</t>
  </si>
  <si>
    <t>-0.004/-0.003/0/0</t>
  </si>
  <si>
    <t>11-39-48</t>
  </si>
  <si>
    <t xml:space="preserve"> -0.005/-0.011/-0.003</t>
  </si>
  <si>
    <t>Well Information</t>
  </si>
  <si>
    <t xml:space="preserve">ePDT Pipe Metal loss Summary </t>
  </si>
  <si>
    <t>KHFJ OIL (WET) PRODUCER.</t>
  </si>
  <si>
    <t>•Log Date: 18-Mar-2026.</t>
  </si>
  <si>
    <t>•Original Completion Date:13-Jul-1981.</t>
  </si>
  <si>
    <t>•Latest Workover Date: 06-Sep-2013 #4.</t>
  </si>
  <si>
    <t>Completion Strings</t>
  </si>
  <si>
    <t>Pipe OD</t>
  </si>
  <si>
    <t xml:space="preserve">Weight </t>
  </si>
  <si>
    <t>Pipe Interval</t>
  </si>
  <si>
    <t>Thick_Nom</t>
  </si>
  <si>
    <t>(inch)</t>
  </si>
  <si>
    <t>(ppf)</t>
  </si>
  <si>
    <t>(ft)</t>
  </si>
  <si>
    <t>24" CSG</t>
  </si>
  <si>
    <t>30" CSG</t>
  </si>
  <si>
    <t>18 5/8" CSG</t>
  </si>
  <si>
    <t>13 3/8" CSG</t>
  </si>
  <si>
    <t>9 5/8" CSG</t>
  </si>
  <si>
    <t>7" LNR</t>
  </si>
  <si>
    <t>4 1/2"TBG</t>
  </si>
  <si>
    <t>4 1/2 TBG</t>
  </si>
  <si>
    <t>2 7/8” TBG</t>
  </si>
  <si>
    <t xml:space="preserve">Hot Spot Summary
</t>
  </si>
  <si>
    <t xml:space="preserve">Max WL </t>
  </si>
  <si>
    <t>Grade of Metal loss</t>
  </si>
  <si>
    <t xml:space="preserve">Hotter Spot Depth </t>
  </si>
  <si>
    <t xml:space="preserve"> (inch)</t>
  </si>
  <si>
    <t>4 1/2" TBG</t>
  </si>
  <si>
    <t>Conclusions</t>
  </si>
  <si>
    <t>●Moderate metal loss detected across the 18 5/8” casing string.</t>
  </si>
  <si>
    <t>●Intensive metal loss detected across the 13 3/8” casing string.</t>
  </si>
  <si>
    <t>●Moderate metal loss detected across the 9 5/8” casing string.</t>
  </si>
  <si>
    <t>●Minor metal loss detected across the 7” liner string.</t>
  </si>
  <si>
    <t>● Minor metal loss detected across the 4 1/2” tubing string.</t>
  </si>
  <si>
    <t>●Temperature anomaly observed across the logging interval.</t>
  </si>
  <si>
    <t>Casing 5</t>
  </si>
  <si>
    <t>FROM</t>
  </si>
  <si>
    <t>TO</t>
  </si>
  <si>
    <t>1st Pipe channel</t>
  </si>
  <si>
    <t>2nd Pipe channel</t>
  </si>
  <si>
    <t>3rd Pipe channel</t>
  </si>
  <si>
    <t>4th Pipe channel</t>
  </si>
  <si>
    <t>1st Response</t>
  </si>
  <si>
    <t>2nd Response</t>
  </si>
  <si>
    <t>3rd Response</t>
  </si>
  <si>
    <t>4th Response</t>
  </si>
  <si>
    <t>5th Response</t>
  </si>
  <si>
    <t>18</t>
  </si>
  <si>
    <t>37</t>
  </si>
  <si>
    <t>49</t>
  </si>
  <si>
    <t>55</t>
  </si>
  <si>
    <t>10</t>
  </si>
  <si>
    <t>28</t>
  </si>
  <si>
    <t>44</t>
  </si>
  <si>
    <t>53</t>
  </si>
  <si>
    <t>20</t>
  </si>
  <si>
    <t>38</t>
  </si>
  <si>
    <t>50</t>
  </si>
  <si>
    <t>32</t>
  </si>
  <si>
    <t>43</t>
  </si>
  <si>
    <t>19</t>
  </si>
  <si>
    <t>39</t>
  </si>
  <si>
    <t>48</t>
  </si>
  <si>
    <t>33</t>
  </si>
  <si>
    <t>36</t>
  </si>
  <si>
    <t>21</t>
  </si>
  <si>
    <t>52</t>
  </si>
  <si>
    <t>71</t>
  </si>
  <si>
    <t>Channels</t>
  </si>
  <si>
    <t>Initial Thickness Channels</t>
  </si>
  <si>
    <t>Index</t>
  </si>
  <si>
    <t>Top Depth</t>
  </si>
  <si>
    <t>Bottom Depth</t>
  </si>
  <si>
    <t>OD1</t>
  </si>
  <si>
    <t>Nom Thk1</t>
  </si>
  <si>
    <t>OD2</t>
  </si>
  <si>
    <t>Nom Thk2</t>
  </si>
  <si>
    <t>OD3</t>
  </si>
  <si>
    <t>Nom Thk3</t>
  </si>
  <si>
    <t>OD4</t>
  </si>
  <si>
    <t>Nom Thk4</t>
  </si>
  <si>
    <t>OD5</t>
  </si>
  <si>
    <t>Nom Thk5</t>
  </si>
  <si>
    <t>P1ThkCh</t>
  </si>
  <si>
    <t>P2ThkCh</t>
  </si>
  <si>
    <t>P3ThkCh</t>
  </si>
  <si>
    <t>P4ThkCh</t>
  </si>
  <si>
    <t>P5ThkCh</t>
  </si>
  <si>
    <t>P1Contrast</t>
  </si>
  <si>
    <t>P2Contrast</t>
  </si>
  <si>
    <t>P3Contrast</t>
  </si>
  <si>
    <t>P4Contrast</t>
  </si>
  <si>
    <t>P5Contrast</t>
  </si>
  <si>
    <t>P1 On P2</t>
  </si>
  <si>
    <t>P2 On P3</t>
  </si>
  <si>
    <t>P3 On P4</t>
  </si>
  <si>
    <t>P4 On P5</t>
  </si>
  <si>
    <t>P1Offset</t>
  </si>
  <si>
    <t>P2Offset</t>
  </si>
  <si>
    <t>P3Offset</t>
  </si>
  <si>
    <t>P4Offset</t>
  </si>
  <si>
    <t>P5Offset</t>
  </si>
  <si>
    <t>MuteChIndex</t>
  </si>
  <si>
    <t>1st</t>
  </si>
  <si>
    <t>2nd</t>
  </si>
  <si>
    <t>3rd</t>
  </si>
  <si>
    <t>4th</t>
  </si>
  <si>
    <t>A50</t>
  </si>
  <si>
    <t>A36</t>
  </si>
  <si>
    <t>A44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</si>
</sst>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.000000"/>
    <numFmt numFmtId="167" formatCode="0.0%"/>
    <numFmt numFmtId="168" formatCode="0.0000"/>
    <numFmt numFmtId="169" formatCode="0.0&quot;%&quot;"/>
    <numFmt numFmtId="170" formatCode="_-* #,##0.00_-;\-* #,##0.00_-;_-* &quot;-&quot;??_-;_-@_-"/>
  </numFmts>
  <fonts count="53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name val="Arial"/>
      <family val="2"/>
    </font>
    <font>
      <b/>
      <sz val="20"/>
      <color rgb="FF000000"/>
      <name val="Calibri"/>
      <family val="2"/>
    </font>
    <font>
      <b/>
      <sz val="26"/>
      <color rgb="FF000000"/>
      <name val="Univers 57 Condensed"/>
    </font>
    <font>
      <sz val="16"/>
      <name val="Arial"/>
      <family val="2"/>
    </font>
    <font>
      <sz val="14"/>
      <color rgb="FF000000"/>
      <name val="Calibri"/>
      <family val="2"/>
    </font>
    <font>
      <b/>
      <sz val="14"/>
      <color rgb="FFFFFFFF"/>
      <name val="Calibri"/>
      <family val="2"/>
    </font>
    <font>
      <sz val="16"/>
      <color rgb="FF000000"/>
      <name val="Calibri"/>
      <family val="2"/>
    </font>
    <font>
      <b/>
      <sz val="20"/>
      <color rgb="FF000000"/>
      <name val="Calibri"/>
      <family val="2"/>
      <scheme val="minor"/>
    </font>
    <font>
      <sz val="20"/>
      <color rgb="FF000000"/>
      <name val="Wingdings"/>
      <family val="2"/>
      <charset val="2"/>
    </font>
    <font>
      <sz val="10"/>
      <name val="Calibri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indexed="9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FFFF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sz val="18"/>
      <name val="Wingdings"/>
      <charset val="2"/>
    </font>
    <font>
      <sz val="14"/>
      <name val="Arial"/>
      <family val="2"/>
    </font>
    <font>
      <b/>
      <sz val="10"/>
      <name val="Tahoma"/>
      <family val="2"/>
    </font>
    <font>
      <sz val="11"/>
      <name val="Arial"/>
      <family val="2"/>
    </font>
    <font>
      <sz val="10"/>
      <name val="Tahoma"/>
      <family val="2"/>
    </font>
    <font>
      <sz val="14"/>
      <color theme="1"/>
      <name val="Calibri"/>
      <family val="2"/>
      <scheme val="minor"/>
    </font>
    <font>
      <sz val="10"/>
      <name val="Arial"/>
    </font>
  </fonts>
  <fills count="47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3366FF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2">
    <xf numFmtId="0" fontId="0" fillId="0" borderId="0"/>
    <xf numFmtId="0" fontId="1" fillId="0" borderId="0"/>
    <xf numFmtId="0" fontId="3" fillId="0" borderId="0"/>
    <xf numFmtId="0" fontId="4" fillId="0" borderId="0"/>
    <xf numFmtId="0" fontId="2" fillId="0" borderId="0"/>
    <xf numFmtId="0" fontId="6" fillId="0" borderId="0"/>
    <xf numFmtId="0" fontId="6" fillId="0" borderId="0"/>
    <xf numFmtId="0" fontId="6" fillId="0" borderId="0"/>
    <xf numFmtId="0" fontId="17" fillId="0" borderId="0"/>
    <xf numFmtId="0" fontId="18" fillId="0" borderId="18"/>
    <xf numFmtId="0" fontId="19" fillId="0" borderId="19"/>
    <xf numFmtId="0" fontId="20" fillId="0" borderId="20"/>
    <xf numFmtId="0" fontId="20" fillId="0" borderId="0"/>
    <xf numFmtId="0" fontId="21" fillId="9" borderId="0"/>
    <xf numFmtId="0" fontId="22" fillId="10" borderId="0"/>
    <xf numFmtId="0" fontId="23" fillId="11" borderId="0"/>
    <xf numFmtId="0" fontId="24" fillId="12" borderId="21"/>
    <xf numFmtId="0" fontId="25" fillId="13" borderId="22"/>
    <xf numFmtId="0" fontId="26" fillId="13" borderId="21"/>
    <xf numFmtId="0" fontId="27" fillId="0" borderId="23"/>
    <xf numFmtId="0" fontId="28" fillId="14" borderId="24"/>
    <xf numFmtId="0" fontId="29" fillId="0" borderId="0"/>
    <xf numFmtId="0" fontId="6" fillId="15" borderId="25"/>
    <xf numFmtId="0" fontId="30" fillId="0" borderId="0"/>
    <xf numFmtId="0" fontId="31" fillId="0" borderId="26"/>
    <xf numFmtId="0" fontId="32" fillId="16" borderId="0"/>
    <xf numFmtId="0" fontId="6" fillId="17" borderId="0"/>
    <xf numFmtId="0" fontId="6" fillId="18" borderId="0"/>
    <xf numFmtId="0" fontId="6" fillId="19" borderId="0"/>
    <xf numFmtId="0" fontId="32" fillId="20" borderId="0"/>
    <xf numFmtId="0" fontId="6" fillId="21" borderId="0"/>
    <xf numFmtId="0" fontId="6" fillId="22" borderId="0"/>
    <xf numFmtId="0" fontId="6" fillId="23" borderId="0"/>
    <xf numFmtId="0" fontId="32" fillId="24" borderId="0"/>
    <xf numFmtId="0" fontId="6" fillId="25" borderId="0"/>
    <xf numFmtId="0" fontId="6" fillId="26" borderId="0"/>
    <xf numFmtId="0" fontId="6" fillId="27" borderId="0"/>
    <xf numFmtId="0" fontId="32" fillId="28" borderId="0"/>
    <xf numFmtId="0" fontId="6" fillId="29" borderId="0"/>
    <xf numFmtId="0" fontId="6" fillId="30" borderId="0"/>
    <xf numFmtId="0" fontId="6" fillId="31" borderId="0"/>
    <xf numFmtId="0" fontId="32" fillId="32" borderId="0"/>
    <xf numFmtId="0" fontId="6" fillId="33" borderId="0"/>
    <xf numFmtId="0" fontId="6" fillId="34" borderId="0"/>
    <xf numFmtId="0" fontId="6" fillId="35" borderId="0"/>
    <xf numFmtId="0" fontId="32" fillId="36" borderId="0"/>
    <xf numFmtId="0" fontId="6" fillId="37" borderId="0"/>
    <xf numFmtId="0" fontId="6" fillId="38" borderId="0"/>
    <xf numFmtId="0" fontId="6" fillId="39" borderId="0"/>
    <xf numFmtId="0" fontId="2" fillId="0" borderId="0"/>
    <xf numFmtId="9" fontId="2" fillId="0" borderId="0"/>
    <xf numFmtId="170" fontId="52" fillId="0" borderId="0"/>
  </cellStyleXfs>
  <cellXfs count="178">
    <xf numFmtId="0" fontId="0" fillId="0" borderId="0" xfId="0"/>
    <xf numFmtId="164" fontId="5" fillId="7" borderId="1" xfId="0" applyNumberFormat="1" applyFont="1" applyFill="1" applyBorder="1" applyAlignment="1">
      <alignment horizontal="center" vertical="center" wrapText="1"/>
    </xf>
    <xf numFmtId="165" fontId="5" fillId="7" borderId="1" xfId="0" applyNumberFormat="1" applyFont="1" applyFill="1" applyBorder="1" applyAlignment="1">
      <alignment horizontal="center" vertical="center" wrapText="1"/>
    </xf>
    <xf numFmtId="164" fontId="5" fillId="7" borderId="0" xfId="0" applyNumberFormat="1" applyFont="1" applyFill="1" applyAlignment="1">
      <alignment horizontal="center" vertical="center" wrapText="1"/>
    </xf>
    <xf numFmtId="164" fontId="5" fillId="7" borderId="2" xfId="0" applyNumberFormat="1" applyFont="1" applyFill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/>
    </xf>
    <xf numFmtId="165" fontId="33" fillId="0" borderId="1" xfId="0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164" fontId="34" fillId="7" borderId="1" xfId="0" applyNumberFormat="1" applyFont="1" applyFill="1" applyBorder="1" applyAlignment="1">
      <alignment horizontal="center" vertical="center" wrapText="1"/>
    </xf>
    <xf numFmtId="165" fontId="34" fillId="7" borderId="1" xfId="0" applyNumberFormat="1" applyFont="1" applyFill="1" applyBorder="1" applyAlignment="1">
      <alignment horizontal="center" vertical="center" wrapText="1"/>
    </xf>
    <xf numFmtId="164" fontId="34" fillId="8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164" fontId="5" fillId="8" borderId="1" xfId="0" applyNumberFormat="1" applyFont="1" applyFill="1" applyBorder="1" applyAlignment="1">
      <alignment horizontal="center" vertical="center" wrapText="1"/>
    </xf>
    <xf numFmtId="165" fontId="33" fillId="0" borderId="2" xfId="0" applyNumberFormat="1" applyFont="1" applyBorder="1" applyAlignment="1">
      <alignment horizontal="center" vertical="center"/>
    </xf>
    <xf numFmtId="164" fontId="5" fillId="8" borderId="1" xfId="0" applyNumberFormat="1" applyFont="1" applyFill="1" applyBorder="1" applyAlignment="1">
      <alignment horizontal="left" vertical="center" wrapText="1"/>
    </xf>
    <xf numFmtId="0" fontId="35" fillId="0" borderId="0" xfId="0" applyFont="1"/>
    <xf numFmtId="0" fontId="33" fillId="0" borderId="0" xfId="0" applyFont="1"/>
    <xf numFmtId="165" fontId="33" fillId="0" borderId="1" xfId="0" applyNumberFormat="1" applyFont="1" applyBorder="1"/>
    <xf numFmtId="0" fontId="36" fillId="0" borderId="2" xfId="1" applyFont="1" applyBorder="1" applyAlignment="1">
      <alignment horizontal="center" vertical="center"/>
    </xf>
    <xf numFmtId="164" fontId="33" fillId="0" borderId="0" xfId="0" applyNumberFormat="1" applyFont="1"/>
    <xf numFmtId="0" fontId="33" fillId="0" borderId="2" xfId="0" applyFont="1" applyBorder="1" applyAlignment="1">
      <alignment horizontal="center" vertical="center"/>
    </xf>
    <xf numFmtId="0" fontId="37" fillId="0" borderId="0" xfId="1" applyFont="1" applyAlignment="1">
      <alignment wrapText="1"/>
    </xf>
    <xf numFmtId="0" fontId="38" fillId="0" borderId="0" xfId="0" applyFont="1" applyAlignment="1">
      <alignment horizontal="center" vertical="center"/>
    </xf>
    <xf numFmtId="9" fontId="33" fillId="0" borderId="3" xfId="0" applyNumberFormat="1" applyFont="1" applyBorder="1" applyAlignment="1">
      <alignment vertical="center"/>
    </xf>
    <xf numFmtId="9" fontId="33" fillId="0" borderId="2" xfId="0" applyNumberFormat="1" applyFont="1" applyBorder="1" applyAlignment="1">
      <alignment vertical="center"/>
    </xf>
    <xf numFmtId="0" fontId="40" fillId="2" borderId="2" xfId="0" applyFont="1" applyFill="1" applyBorder="1" applyAlignment="1">
      <alignment horizontal="center" vertical="center" wrapText="1"/>
    </xf>
    <xf numFmtId="165" fontId="33" fillId="0" borderId="1" xfId="0" applyNumberFormat="1" applyFont="1" applyBorder="1" applyAlignment="1">
      <alignment horizontal="left" vertical="center"/>
    </xf>
    <xf numFmtId="164" fontId="34" fillId="8" borderId="2" xfId="0" applyNumberFormat="1" applyFont="1" applyFill="1" applyBorder="1" applyAlignment="1">
      <alignment horizontal="center" vertical="center" wrapText="1"/>
    </xf>
    <xf numFmtId="164" fontId="33" fillId="0" borderId="4" xfId="0" applyNumberFormat="1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 wrapText="1"/>
    </xf>
    <xf numFmtId="0" fontId="44" fillId="0" borderId="0" xfId="0" applyFont="1"/>
    <xf numFmtId="166" fontId="33" fillId="0" borderId="1" xfId="0" applyNumberFormat="1" applyFont="1" applyBorder="1" applyAlignment="1">
      <alignment horizontal="center" vertical="center"/>
    </xf>
    <xf numFmtId="166" fontId="34" fillId="7" borderId="1" xfId="0" applyNumberFormat="1" applyFont="1" applyFill="1" applyBorder="1" applyAlignment="1">
      <alignment horizontal="center" vertical="center" wrapText="1"/>
    </xf>
    <xf numFmtId="166" fontId="33" fillId="0" borderId="27" xfId="0" applyNumberFormat="1" applyFont="1" applyBorder="1" applyAlignment="1">
      <alignment horizontal="center" vertical="center"/>
    </xf>
    <xf numFmtId="165" fontId="33" fillId="0" borderId="0" xfId="0" applyNumberFormat="1" applyFont="1"/>
    <xf numFmtId="0" fontId="2" fillId="0" borderId="0" xfId="49"/>
    <xf numFmtId="0" fontId="46" fillId="0" borderId="0" xfId="49" applyFont="1" applyAlignment="1">
      <alignment horizontal="left" vertical="center" readingOrder="1"/>
    </xf>
    <xf numFmtId="12" fontId="11" fillId="0" borderId="1" xfId="49" applyNumberFormat="1" applyFont="1" applyBorder="1" applyAlignment="1">
      <alignment horizontal="center" vertical="center" wrapText="1" readingOrder="1"/>
    </xf>
    <xf numFmtId="0" fontId="11" fillId="0" borderId="1" xfId="49" applyFont="1" applyBorder="1" applyAlignment="1">
      <alignment horizontal="center" vertical="center" wrapText="1" readingOrder="1"/>
    </xf>
    <xf numFmtId="165" fontId="11" fillId="0" borderId="1" xfId="49" applyNumberFormat="1" applyFont="1" applyBorder="1" applyAlignment="1">
      <alignment horizontal="center" vertical="center" wrapText="1" readingOrder="1"/>
    </xf>
    <xf numFmtId="167" fontId="11" fillId="0" borderId="1" xfId="49" applyNumberFormat="1" applyFont="1" applyBorder="1" applyAlignment="1">
      <alignment horizontal="center" vertical="center" wrapText="1" readingOrder="1"/>
    </xf>
    <xf numFmtId="0" fontId="7" fillId="0" borderId="0" xfId="49" applyFont="1" applyAlignment="1">
      <alignment horizontal="left" vertical="center" indent="2" readingOrder="1"/>
    </xf>
    <xf numFmtId="0" fontId="47" fillId="0" borderId="0" xfId="49" applyFont="1" applyAlignment="1">
      <alignment horizontal="left" vertical="center" indent="2" readingOrder="1"/>
    </xf>
    <xf numFmtId="0" fontId="2" fillId="0" borderId="0" xfId="49" applyAlignment="1">
      <alignment horizontal="center"/>
    </xf>
    <xf numFmtId="0" fontId="11" fillId="0" borderId="2" xfId="49" applyFont="1" applyBorder="1" applyAlignment="1">
      <alignment horizontal="center" vertical="center" wrapText="1" readingOrder="1"/>
    </xf>
    <xf numFmtId="1" fontId="34" fillId="7" borderId="1" xfId="0" applyNumberFormat="1" applyFont="1" applyFill="1" applyBorder="1" applyAlignment="1">
      <alignment horizontal="center" vertical="center" wrapText="1"/>
    </xf>
    <xf numFmtId="1" fontId="33" fillId="0" borderId="1" xfId="0" applyNumberFormat="1" applyFont="1" applyBorder="1" applyAlignment="1">
      <alignment horizontal="center" vertical="center"/>
    </xf>
    <xf numFmtId="12" fontId="11" fillId="0" borderId="5" xfId="49" applyNumberFormat="1" applyFont="1" applyBorder="1" applyAlignment="1">
      <alignment horizontal="center" vertical="center" wrapText="1" readingOrder="1"/>
    </xf>
    <xf numFmtId="0" fontId="12" fillId="7" borderId="29" xfId="49" applyFont="1" applyFill="1" applyBorder="1" applyAlignment="1">
      <alignment horizontal="center" vertical="center" wrapText="1" readingOrder="1"/>
    </xf>
    <xf numFmtId="0" fontId="12" fillId="7" borderId="8" xfId="49" applyFont="1" applyFill="1" applyBorder="1" applyAlignment="1">
      <alignment horizontal="center" vertical="center" wrapText="1" readingOrder="1"/>
    </xf>
    <xf numFmtId="0" fontId="12" fillId="7" borderId="6" xfId="49" applyFont="1" applyFill="1" applyBorder="1" applyAlignment="1">
      <alignment horizontal="center" vertical="center" wrapText="1" readingOrder="1"/>
    </xf>
    <xf numFmtId="0" fontId="12" fillId="7" borderId="5" xfId="49" applyFont="1" applyFill="1" applyBorder="1" applyAlignment="1">
      <alignment horizontal="center" vertical="center" wrapText="1" readingOrder="1"/>
    </xf>
    <xf numFmtId="0" fontId="11" fillId="0" borderId="5" xfId="49" applyFont="1" applyBorder="1" applyAlignment="1">
      <alignment horizontal="center" vertical="center" wrapText="1" readingOrder="1"/>
    </xf>
    <xf numFmtId="165" fontId="11" fillId="0" borderId="5" xfId="49" applyNumberFormat="1" applyFont="1" applyBorder="1" applyAlignment="1">
      <alignment horizontal="center" vertical="center" wrapText="1" readingOrder="1"/>
    </xf>
    <xf numFmtId="0" fontId="12" fillId="7" borderId="33" xfId="49" applyFont="1" applyFill="1" applyBorder="1" applyAlignment="1">
      <alignment horizontal="center" vertical="center" wrapText="1" readingOrder="1"/>
    </xf>
    <xf numFmtId="0" fontId="12" fillId="7" borderId="34" xfId="49" applyFont="1" applyFill="1" applyBorder="1" applyAlignment="1">
      <alignment horizontal="center" vertical="center" wrapText="1" readingOrder="1"/>
    </xf>
    <xf numFmtId="1" fontId="11" fillId="0" borderId="5" xfId="49" applyNumberFormat="1" applyFont="1" applyBorder="1" applyAlignment="1">
      <alignment horizontal="center" vertical="center" wrapText="1" readingOrder="1"/>
    </xf>
    <xf numFmtId="0" fontId="45" fillId="0" borderId="0" xfId="49" applyFont="1"/>
    <xf numFmtId="0" fontId="43" fillId="0" borderId="13" xfId="49" applyFont="1" applyBorder="1" applyAlignment="1">
      <alignment horizontal="center" vertical="center" wrapText="1"/>
    </xf>
    <xf numFmtId="0" fontId="43" fillId="41" borderId="13" xfId="49" applyFont="1" applyFill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164" fontId="11" fillId="0" borderId="1" xfId="49" applyNumberFormat="1" applyFont="1" applyBorder="1" applyAlignment="1">
      <alignment horizontal="center" vertical="center" wrapText="1" readingOrder="1"/>
    </xf>
    <xf numFmtId="164" fontId="2" fillId="0" borderId="0" xfId="49" applyNumberFormat="1"/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44" borderId="0" xfId="0" applyFill="1" applyAlignment="1">
      <alignment horizontal="center" vertical="center"/>
    </xf>
    <xf numFmtId="0" fontId="33" fillId="0" borderId="29" xfId="0" applyFont="1" applyBorder="1" applyAlignment="1">
      <alignment horizontal="left" vertical="center"/>
    </xf>
    <xf numFmtId="0" fontId="16" fillId="0" borderId="13" xfId="0" applyFont="1" applyBorder="1" applyAlignment="1">
      <alignment horizontal="right" vertical="center"/>
    </xf>
    <xf numFmtId="0" fontId="49" fillId="0" borderId="0" xfId="0" applyFont="1" applyAlignment="1">
      <alignment horizontal="justify" vertical="center" wrapText="1"/>
    </xf>
    <xf numFmtId="0" fontId="49" fillId="0" borderId="17" xfId="0" applyFont="1" applyBorder="1" applyAlignment="1">
      <alignment horizontal="justify" vertical="center" wrapText="1"/>
    </xf>
    <xf numFmtId="0" fontId="33" fillId="45" borderId="0" xfId="0" applyFont="1" applyFill="1"/>
    <xf numFmtId="0" fontId="38" fillId="45" borderId="0" xfId="0" applyFont="1" applyFill="1" applyAlignment="1">
      <alignment horizontal="center" vertical="center" wrapText="1"/>
    </xf>
    <xf numFmtId="0" fontId="39" fillId="45" borderId="0" xfId="0" applyFont="1" applyFill="1" applyAlignment="1">
      <alignment horizontal="center" vertical="center" wrapText="1"/>
    </xf>
    <xf numFmtId="0" fontId="50" fillId="0" borderId="0" xfId="0" applyFont="1" applyAlignment="1">
      <alignment horizontal="justify" vertical="center" wrapText="1"/>
    </xf>
    <xf numFmtId="0" fontId="50" fillId="0" borderId="17" xfId="0" applyFont="1" applyBorder="1" applyAlignment="1">
      <alignment horizontal="justify" vertical="center" wrapText="1"/>
    </xf>
    <xf numFmtId="0" fontId="43" fillId="0" borderId="35" xfId="0" applyFont="1" applyBorder="1" applyAlignment="1">
      <alignment horizontal="center" vertical="center" wrapText="1"/>
    </xf>
    <xf numFmtId="0" fontId="43" fillId="0" borderId="36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 wrapText="1"/>
    </xf>
    <xf numFmtId="49" fontId="42" fillId="40" borderId="31" xfId="49" applyNumberFormat="1" applyFont="1" applyFill="1" applyBorder="1" applyAlignment="1">
      <alignment horizontal="center" vertical="center"/>
    </xf>
    <xf numFmtId="49" fontId="42" fillId="41" borderId="31" xfId="49" applyNumberFormat="1" applyFont="1" applyFill="1" applyBorder="1" applyAlignment="1">
      <alignment horizontal="center" vertical="center"/>
    </xf>
    <xf numFmtId="49" fontId="41" fillId="41" borderId="15" xfId="49" applyNumberFormat="1" applyFont="1" applyFill="1" applyBorder="1" applyAlignment="1">
      <alignment horizontal="center" vertical="center"/>
    </xf>
    <xf numFmtId="49" fontId="41" fillId="41" borderId="0" xfId="49" applyNumberFormat="1" applyFont="1" applyFill="1" applyAlignment="1">
      <alignment horizontal="center" vertical="center"/>
    </xf>
    <xf numFmtId="49" fontId="42" fillId="40" borderId="14" xfId="49" applyNumberFormat="1" applyFont="1" applyFill="1" applyBorder="1" applyAlignment="1">
      <alignment horizontal="center" vertical="center"/>
    </xf>
    <xf numFmtId="49" fontId="41" fillId="41" borderId="16" xfId="49" applyNumberFormat="1" applyFont="1" applyFill="1" applyBorder="1" applyAlignment="1">
      <alignment horizontal="center" vertical="center"/>
    </xf>
    <xf numFmtId="49" fontId="41" fillId="40" borderId="31" xfId="49" applyNumberFormat="1" applyFont="1" applyFill="1" applyBorder="1" applyAlignment="1">
      <alignment horizontal="center" vertical="center"/>
    </xf>
    <xf numFmtId="49" fontId="41" fillId="40" borderId="12" xfId="49" applyNumberFormat="1" applyFont="1" applyFill="1" applyBorder="1" applyAlignment="1">
      <alignment horizontal="center" vertical="center"/>
    </xf>
    <xf numFmtId="49" fontId="42" fillId="41" borderId="14" xfId="49" applyNumberFormat="1" applyFont="1" applyFill="1" applyBorder="1" applyAlignment="1">
      <alignment horizontal="center" vertical="center"/>
    </xf>
    <xf numFmtId="49" fontId="43" fillId="0" borderId="31" xfId="49" applyNumberFormat="1" applyFont="1" applyBorder="1" applyAlignment="1">
      <alignment horizontal="center" vertical="center"/>
    </xf>
    <xf numFmtId="49" fontId="43" fillId="0" borderId="14" xfId="49" applyNumberFormat="1" applyFont="1" applyBorder="1" applyAlignment="1">
      <alignment horizontal="center" vertical="center"/>
    </xf>
    <xf numFmtId="49" fontId="43" fillId="0" borderId="13" xfId="49" applyNumberFormat="1" applyFont="1" applyBorder="1" applyAlignment="1">
      <alignment horizontal="center" vertical="center"/>
    </xf>
    <xf numFmtId="49" fontId="43" fillId="0" borderId="14" xfId="49" applyNumberFormat="1" applyFont="1" applyBorder="1" applyAlignment="1">
      <alignment horizontal="center" vertical="center" wrapText="1"/>
    </xf>
    <xf numFmtId="49" fontId="43" fillId="41" borderId="14" xfId="49" applyNumberFormat="1" applyFont="1" applyFill="1" applyBorder="1" applyAlignment="1">
      <alignment horizontal="center" vertical="center"/>
    </xf>
    <xf numFmtId="49" fontId="42" fillId="0" borderId="31" xfId="49" applyNumberFormat="1" applyFont="1" applyBorder="1" applyAlignment="1">
      <alignment horizontal="center" vertical="center" wrapText="1"/>
    </xf>
    <xf numFmtId="49" fontId="43" fillId="43" borderId="14" xfId="49" applyNumberFormat="1" applyFont="1" applyFill="1" applyBorder="1" applyAlignment="1">
      <alignment horizontal="center" vertical="center"/>
    </xf>
    <xf numFmtId="49" fontId="42" fillId="0" borderId="14" xfId="49" applyNumberFormat="1" applyFont="1" applyBorder="1" applyAlignment="1">
      <alignment horizontal="center" vertical="center" wrapText="1"/>
    </xf>
    <xf numFmtId="49" fontId="41" fillId="40" borderId="14" xfId="49" applyNumberFormat="1" applyFont="1" applyFill="1" applyBorder="1" applyAlignment="1">
      <alignment horizontal="center" vertical="center" wrapText="1"/>
    </xf>
    <xf numFmtId="49" fontId="43" fillId="40" borderId="13" xfId="49" applyNumberFormat="1" applyFont="1" applyFill="1" applyBorder="1" applyAlignment="1">
      <alignment horizontal="center" vertical="center"/>
    </xf>
    <xf numFmtId="49" fontId="2" fillId="0" borderId="0" xfId="49" applyNumberFormat="1"/>
    <xf numFmtId="49" fontId="43" fillId="41" borderId="31" xfId="49" applyNumberFormat="1" applyFont="1" applyFill="1" applyBorder="1" applyAlignment="1">
      <alignment horizontal="center" vertical="center"/>
    </xf>
    <xf numFmtId="0" fontId="43" fillId="0" borderId="0" xfId="0" applyFont="1" applyAlignment="1">
      <alignment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46" borderId="0" xfId="0" applyFill="1" applyAlignment="1">
      <alignment vertical="center" wrapText="1"/>
    </xf>
    <xf numFmtId="168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10" fontId="0" fillId="0" borderId="1" xfId="0" applyNumberFormat="1" applyBorder="1" applyAlignment="1">
      <alignment vertical="center" wrapText="1"/>
    </xf>
    <xf numFmtId="10" fontId="0" fillId="0" borderId="1" xfId="0" applyNumberFormat="1" applyBorder="1"/>
    <xf numFmtId="0" fontId="0" fillId="0" borderId="0" xfId="0" applyAlignment="1">
      <alignment wrapText="1"/>
    </xf>
    <xf numFmtId="10" fontId="0" fillId="0" borderId="1" xfId="0" applyNumberFormat="1" applyBorder="1" applyAlignment="1">
      <alignment wrapText="1"/>
    </xf>
    <xf numFmtId="168" fontId="0" fillId="0" borderId="0" xfId="0" applyNumberFormat="1" applyAlignment="1">
      <alignment vertical="center"/>
    </xf>
    <xf numFmtId="169" fontId="11" fillId="0" borderId="1" xfId="51" applyNumberFormat="1" applyFont="1" applyBorder="1" applyAlignment="1">
      <alignment horizontal="center" vertical="center" wrapText="1" readingOrder="1"/>
    </xf>
    <xf numFmtId="49" fontId="2" fillId="4" borderId="1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center" vertical="center"/>
    </xf>
    <xf numFmtId="2" fontId="33" fillId="0" borderId="1" xfId="1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left" vertical="center"/>
    </xf>
    <xf numFmtId="0" fontId="43" fillId="0" borderId="0" xfId="0" applyFont="1" applyAlignment="1">
      <alignment horizontal="center" vertical="center" wrapText="1"/>
    </xf>
    <xf numFmtId="165" fontId="33" fillId="0" borderId="0" xfId="0" applyNumberFormat="1" applyFont="1"/>
    <xf numFmtId="164" fontId="33" fillId="0" borderId="0" xfId="0" applyNumberFormat="1" applyFont="1"/>
    <xf numFmtId="0" fontId="48" fillId="3" borderId="5" xfId="0" applyFont="1" applyFill="1" applyBorder="1" applyAlignment="1">
      <alignment horizontal="center" vertical="center"/>
    </xf>
    <xf numFmtId="0" fontId="0" fillId="0" borderId="7" xfId="0" applyBorder="1"/>
    <xf numFmtId="0" fontId="43" fillId="4" borderId="0" xfId="0" applyFont="1" applyFill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0" fillId="0" borderId="2" xfId="0" applyBorder="1"/>
    <xf numFmtId="165" fontId="33" fillId="0" borderId="1" xfId="0" applyNumberFormat="1" applyFont="1" applyBorder="1" applyAlignment="1">
      <alignment horizontal="center" vertical="center"/>
    </xf>
    <xf numFmtId="0" fontId="0" fillId="0" borderId="4" xfId="0" applyBorder="1"/>
    <xf numFmtId="0" fontId="48" fillId="0" borderId="1" xfId="0" applyFont="1" applyBorder="1" applyAlignment="1">
      <alignment horizontal="center" vertical="center"/>
    </xf>
    <xf numFmtId="0" fontId="48" fillId="4" borderId="29" xfId="0" applyFont="1" applyFill="1" applyBorder="1" applyAlignment="1">
      <alignment horizontal="center" vertical="center"/>
    </xf>
    <xf numFmtId="0" fontId="0" fillId="0" borderId="6" xfId="0" applyBorder="1"/>
    <xf numFmtId="0" fontId="28" fillId="6" borderId="1" xfId="0" applyFont="1" applyFill="1" applyBorder="1" applyAlignment="1">
      <alignment horizontal="center" vertical="center"/>
    </xf>
    <xf numFmtId="0" fontId="0" fillId="0" borderId="9" xfId="0" applyBorder="1"/>
    <xf numFmtId="0" fontId="48" fillId="6" borderId="44" xfId="0" applyFont="1" applyFill="1" applyBorder="1" applyAlignment="1">
      <alignment horizontal="center" vertical="center"/>
    </xf>
    <xf numFmtId="0" fontId="0" fillId="0" borderId="34" xfId="0" applyBorder="1"/>
    <xf numFmtId="9" fontId="33" fillId="0" borderId="1" xfId="0" applyNumberFormat="1" applyFont="1" applyBorder="1" applyAlignment="1">
      <alignment horizontal="center" vertical="center"/>
    </xf>
    <xf numFmtId="0" fontId="48" fillId="5" borderId="44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center" vertical="center"/>
    </xf>
    <xf numFmtId="49" fontId="42" fillId="0" borderId="10" xfId="49" applyNumberFormat="1" applyFont="1" applyBorder="1" applyAlignment="1">
      <alignment horizontal="center" vertical="center" wrapText="1"/>
    </xf>
    <xf numFmtId="0" fontId="0" fillId="0" borderId="28" xfId="0" applyBorder="1"/>
    <xf numFmtId="49" fontId="42" fillId="0" borderId="31" xfId="49" applyNumberFormat="1" applyFont="1" applyBorder="1" applyAlignment="1">
      <alignment horizontal="center" vertical="center" wrapText="1"/>
    </xf>
    <xf numFmtId="0" fontId="0" fillId="0" borderId="14" xfId="0" applyBorder="1"/>
    <xf numFmtId="0" fontId="13" fillId="0" borderId="0" xfId="49" applyFont="1" applyAlignment="1">
      <alignment vertical="center" wrapText="1" readingOrder="1"/>
    </xf>
    <xf numFmtId="0" fontId="2" fillId="0" borderId="0" xfId="49"/>
    <xf numFmtId="0" fontId="13" fillId="0" borderId="0" xfId="49" applyFont="1" applyAlignment="1">
      <alignment horizontal="left" vertical="center" wrapText="1" readingOrder="1"/>
    </xf>
    <xf numFmtId="0" fontId="10" fillId="0" borderId="0" xfId="49" applyFont="1" applyAlignment="1">
      <alignment horizontal="left" vertical="center" readingOrder="1"/>
    </xf>
    <xf numFmtId="0" fontId="10" fillId="0" borderId="0" xfId="49" applyFont="1" applyAlignment="1">
      <alignment horizontal="left"/>
    </xf>
    <xf numFmtId="0" fontId="15" fillId="0" borderId="0" xfId="49" applyFont="1" applyAlignment="1">
      <alignment horizontal="left" vertical="center" readingOrder="1"/>
    </xf>
    <xf numFmtId="0" fontId="12" fillId="7" borderId="5" xfId="49" applyFont="1" applyFill="1" applyBorder="1" applyAlignment="1">
      <alignment horizontal="center" vertical="center" wrapText="1" readingOrder="1"/>
    </xf>
    <xf numFmtId="12" fontId="11" fillId="4" borderId="1" xfId="49" applyNumberFormat="1" applyFont="1" applyFill="1" applyBorder="1" applyAlignment="1">
      <alignment horizontal="center" vertical="center" wrapText="1" readingOrder="1"/>
    </xf>
    <xf numFmtId="0" fontId="12" fillId="7" borderId="2" xfId="49" applyFont="1" applyFill="1" applyBorder="1" applyAlignment="1">
      <alignment horizontal="center" vertical="center" wrapText="1" readingOrder="1"/>
    </xf>
    <xf numFmtId="0" fontId="8" fillId="0" borderId="0" xfId="49" applyFont="1" applyAlignment="1">
      <alignment horizontal="left" vertical="center" wrapText="1" readingOrder="1"/>
    </xf>
    <xf numFmtId="0" fontId="12" fillId="7" borderId="29" xfId="49" applyFont="1" applyFill="1" applyBorder="1" applyAlignment="1">
      <alignment horizontal="center" vertical="center" wrapText="1" readingOrder="1"/>
    </xf>
    <xf numFmtId="0" fontId="9" fillId="0" borderId="0" xfId="49" applyFont="1" applyAlignment="1">
      <alignment horizontal="left" vertical="center" readingOrder="1"/>
    </xf>
    <xf numFmtId="12" fontId="11" fillId="42" borderId="1" xfId="49" applyNumberFormat="1" applyFont="1" applyFill="1" applyBorder="1" applyAlignment="1">
      <alignment horizontal="center" vertical="center" wrapText="1" readingOrder="1"/>
    </xf>
    <xf numFmtId="0" fontId="8" fillId="0" borderId="0" xfId="49" applyFont="1" applyAlignment="1">
      <alignment horizontal="left" vertical="center" readingOrder="1"/>
    </xf>
    <xf numFmtId="0" fontId="14" fillId="0" borderId="0" xfId="49" applyFont="1" applyAlignment="1">
      <alignment horizontal="left" vertical="center" readingOrder="1"/>
    </xf>
    <xf numFmtId="0" fontId="12" fillId="7" borderId="1" xfId="49" applyFont="1" applyFill="1" applyBorder="1" applyAlignment="1">
      <alignment horizontal="center" vertical="center" wrapText="1" readingOrder="1"/>
    </xf>
    <xf numFmtId="2" fontId="0" fillId="0" borderId="1" xfId="0" applyNumberFormat="1" applyBorder="1" applyAlignment="1">
      <alignment horizontal="center" vertical="center"/>
    </xf>
    <xf numFmtId="0" fontId="0" fillId="0" borderId="5" xfId="0" applyBorder="1"/>
    <xf numFmtId="0" fontId="51" fillId="0" borderId="45" xfId="0" applyFont="1" applyBorder="1" applyAlignment="1">
      <alignment horizontal="center" vertical="center"/>
    </xf>
    <xf numFmtId="0" fontId="0" fillId="0" borderId="32" xfId="0" applyBorder="1"/>
    <xf numFmtId="0" fontId="0" fillId="0" borderId="11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1" xfId="0" applyBorder="1" applyAlignment="1">
      <alignment horizontal="center" vertical="center"/>
    </xf>
  </cellXfs>
  <cellStyles count="52">
    <cellStyle name="20% - Accent1 2" xfId="26" xr:uid="{00000000-0005-0000-0000-00001A000000}"/>
    <cellStyle name="20% - Accent2 2" xfId="30" xr:uid="{00000000-0005-0000-0000-00001E000000}"/>
    <cellStyle name="20% - Accent3 2" xfId="34" xr:uid="{00000000-0005-0000-0000-000022000000}"/>
    <cellStyle name="20% - Accent4 2" xfId="38" xr:uid="{00000000-0005-0000-0000-000026000000}"/>
    <cellStyle name="20% - Accent5 2" xfId="42" xr:uid="{00000000-0005-0000-0000-00002A000000}"/>
    <cellStyle name="20% - Accent6 2" xfId="46" xr:uid="{00000000-0005-0000-0000-00002E000000}"/>
    <cellStyle name="40% - Accent1 2" xfId="27" xr:uid="{00000000-0005-0000-0000-00001B000000}"/>
    <cellStyle name="40% - Accent2 2" xfId="31" xr:uid="{00000000-0005-0000-0000-00001F000000}"/>
    <cellStyle name="40% - Accent3 2" xfId="35" xr:uid="{00000000-0005-0000-0000-000023000000}"/>
    <cellStyle name="40% - Accent4 2" xfId="39" xr:uid="{00000000-0005-0000-0000-000027000000}"/>
    <cellStyle name="40% - Accent5 2" xfId="43" xr:uid="{00000000-0005-0000-0000-00002B000000}"/>
    <cellStyle name="40% - Accent6 2" xfId="47" xr:uid="{00000000-0005-0000-0000-00002F000000}"/>
    <cellStyle name="60% - Accent1 2" xfId="28" xr:uid="{00000000-0005-0000-0000-00001C000000}"/>
    <cellStyle name="60% - Accent2 2" xfId="32" xr:uid="{00000000-0005-0000-0000-000020000000}"/>
    <cellStyle name="60% - Accent3 2" xfId="36" xr:uid="{00000000-0005-0000-0000-000024000000}"/>
    <cellStyle name="60% - Accent4 2" xfId="40" xr:uid="{00000000-0005-0000-0000-000028000000}"/>
    <cellStyle name="60% - Accent5 2" xfId="44" xr:uid="{00000000-0005-0000-0000-00002C000000}"/>
    <cellStyle name="60% - Accent6 2" xfId="48" xr:uid="{00000000-0005-0000-0000-000030000000}"/>
    <cellStyle name="Accent1 2" xfId="25" xr:uid="{00000000-0005-0000-0000-000019000000}"/>
    <cellStyle name="Accent2 2" xfId="29" xr:uid="{00000000-0005-0000-0000-00001D000000}"/>
    <cellStyle name="Accent3 2" xfId="33" xr:uid="{00000000-0005-0000-0000-000021000000}"/>
    <cellStyle name="Accent4 2" xfId="37" xr:uid="{00000000-0005-0000-0000-000025000000}"/>
    <cellStyle name="Accent5 2" xfId="41" xr:uid="{00000000-0005-0000-0000-000029000000}"/>
    <cellStyle name="Accent6 2" xfId="45" xr:uid="{00000000-0005-0000-0000-00002D000000}"/>
    <cellStyle name="Bad 2" xfId="14" xr:uid="{00000000-0005-0000-0000-00000E000000}"/>
    <cellStyle name="Calculation 2" xfId="18" xr:uid="{00000000-0005-0000-0000-000012000000}"/>
    <cellStyle name="Check Cell 2" xfId="20" xr:uid="{00000000-0005-0000-0000-000014000000}"/>
    <cellStyle name="Comma" xfId="51" builtinId="3"/>
    <cellStyle name="Explanatory Text 2" xfId="23" xr:uid="{00000000-0005-0000-0000-000017000000}"/>
    <cellStyle name="Good 2" xfId="13" xr:uid="{00000000-0005-0000-0000-00000D000000}"/>
    <cellStyle name="Heading 1 2" xfId="9" xr:uid="{00000000-0005-0000-0000-000009000000}"/>
    <cellStyle name="Heading 2 2" xfId="10" xr:uid="{00000000-0005-0000-0000-00000A000000}"/>
    <cellStyle name="Heading 3 2" xfId="11" xr:uid="{00000000-0005-0000-0000-00000B000000}"/>
    <cellStyle name="Heading 4 2" xfId="12" xr:uid="{00000000-0005-0000-0000-00000C000000}"/>
    <cellStyle name="Input 2" xfId="16" xr:uid="{00000000-0005-0000-0000-000010000000}"/>
    <cellStyle name="Linked Cell 2" xfId="19" xr:uid="{00000000-0005-0000-0000-000013000000}"/>
    <cellStyle name="Neutral 2" xfId="15" xr:uid="{00000000-0005-0000-0000-00000F000000}"/>
    <cellStyle name="Normal" xfId="0" builtinId="0"/>
    <cellStyle name="Normal 2" xfId="2" xr:uid="{00000000-0005-0000-0000-000002000000}"/>
    <cellStyle name="Normal 3" xfId="6" xr:uid="{00000000-0005-0000-0000-000006000000}"/>
    <cellStyle name="Normal 4" xfId="7" xr:uid="{00000000-0005-0000-0000-000007000000}"/>
    <cellStyle name="Normal 5" xfId="49" xr:uid="{00000000-0005-0000-0000-000031000000}"/>
    <cellStyle name="Normal_Sheet1" xfId="1" xr:uid="{00000000-0005-0000-0000-000001000000}"/>
    <cellStyle name="Note 2" xfId="22" xr:uid="{00000000-0005-0000-0000-000016000000}"/>
    <cellStyle name="Output 2" xfId="17" xr:uid="{00000000-0005-0000-0000-000011000000}"/>
    <cellStyle name="Percent 2" xfId="50" xr:uid="{00000000-0005-0000-0000-000032000000}"/>
    <cellStyle name="Title 2" xfId="8" xr:uid="{00000000-0005-0000-0000-000008000000}"/>
    <cellStyle name="Total 2" xfId="24" xr:uid="{00000000-0005-0000-0000-000018000000}"/>
    <cellStyle name="Warning Text 2" xfId="21" xr:uid="{00000000-0005-0000-0000-000015000000}"/>
    <cellStyle name="常规 2" xfId="3" xr:uid="{00000000-0005-0000-0000-000003000000}"/>
    <cellStyle name="常规 3" xfId="4" xr:uid="{00000000-0005-0000-0000-000004000000}"/>
    <cellStyle name="常规 4" xfId="5" xr:uid="{00000000-0005-0000-0000-000005000000}"/>
  </cellStyles>
  <dxfs count="164"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rgb="FFFF0000"/>
      </font>
    </dxf>
    <dxf>
      <font>
        <color rgb="FFFF9933"/>
        <name val="Cambria"/>
      </font>
    </dxf>
    <dxf>
      <font>
        <color rgb="FF0070C0"/>
        <name val="Cambria"/>
      </font>
    </dxf>
    <dxf>
      <font>
        <condense val="0"/>
        <extend val="0"/>
        <color indexed="13"/>
      </font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FF9933"/>
        <name val="Cambria"/>
      </font>
    </dxf>
    <dxf>
      <font>
        <color rgb="FF0070C0"/>
        <name val="Cambria"/>
      </font>
    </dxf>
    <dxf>
      <font>
        <condense val="0"/>
        <extend val="0"/>
        <color indexed="13"/>
      </font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1"/>
      </font>
    </dxf>
    <dxf>
      <font>
        <color rgb="FFFF0000"/>
      </font>
    </dxf>
    <dxf>
      <font>
        <color rgb="FFFF9933"/>
        <name val="Cambria"/>
      </font>
    </dxf>
    <dxf>
      <font>
        <color rgb="FF0070C0"/>
        <name val="Cambria"/>
      </font>
    </dxf>
    <dxf>
      <font>
        <condense val="0"/>
        <extend val="0"/>
        <color indexed="13"/>
      </font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FF9933"/>
        <name val="Cambria"/>
      </font>
    </dxf>
    <dxf>
      <font>
        <color rgb="FF0070C0"/>
        <name val="Cambria"/>
      </font>
    </dxf>
    <dxf>
      <font>
        <condense val="0"/>
        <extend val="0"/>
        <color indexed="13"/>
      </font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1"/>
      </font>
    </dxf>
    <dxf>
      <font>
        <color rgb="FFFF0000"/>
      </font>
    </dxf>
    <dxf>
      <font>
        <color rgb="FFFF9933"/>
        <name val="Cambria"/>
      </font>
    </dxf>
    <dxf>
      <font>
        <color rgb="FF0070C0"/>
        <name val="Cambria"/>
      </font>
    </dxf>
    <dxf>
      <font>
        <condense val="0"/>
        <extend val="0"/>
        <color indexed="13"/>
      </font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FF9933"/>
        <name val="Cambria"/>
      </font>
    </dxf>
    <dxf>
      <font>
        <color rgb="FF0070C0"/>
        <name val="Cambria"/>
      </font>
    </dxf>
    <dxf>
      <font>
        <condense val="0"/>
        <extend val="0"/>
        <color indexed="13"/>
      </font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rgb="FFFF0000"/>
      </font>
    </dxf>
    <dxf>
      <font>
        <color rgb="FFFF9933"/>
        <name val="Cambria"/>
      </font>
    </dxf>
    <dxf>
      <font>
        <color rgb="FF0070C0"/>
        <name val="Cambria"/>
      </font>
    </dxf>
    <dxf>
      <font>
        <condense val="0"/>
        <extend val="0"/>
        <color indexed="13"/>
      </font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0070C0"/>
        <name val="Cambria"/>
      </font>
    </dxf>
    <dxf>
      <font>
        <color rgb="FFFFC000"/>
        <name val="Cambria"/>
      </font>
      <fill>
        <patternFill>
          <bgColor auto="1"/>
        </patternFill>
      </fill>
    </dxf>
    <dxf>
      <font>
        <condense val="0"/>
        <extend val="0"/>
        <color indexed="13"/>
      </font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4 1/2" TBG EPDT</a:t>
            </a:r>
            <a:r>
              <a:rPr lang="en-US" altLang="zh-CN"/>
              <a:t> Max Loss (%)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70C0"/>
              </a:solidFill>
              <a:prstDash val="solid"/>
              <a:round/>
            </a:ln>
          </c:spPr>
          <c:marker>
            <c:symbol val="none"/>
          </c:marker>
          <c:cat>
            <c:numRef>
              <c:f>firstPipe!$G$2:$G$169</c:f>
              <c:numCache>
                <c:formatCode>0.0</c:formatCode>
                <c:ptCount val="168"/>
                <c:pt idx="1">
                  <c:v>54.662507375081397</c:v>
                </c:pt>
                <c:pt idx="2">
                  <c:v>68.495840708414704</c:v>
                </c:pt>
                <c:pt idx="3">
                  <c:v>131.32917404174799</c:v>
                </c:pt>
                <c:pt idx="4">
                  <c:v>171.32917404174799</c:v>
                </c:pt>
                <c:pt idx="5">
                  <c:v>210.91250737508099</c:v>
                </c:pt>
                <c:pt idx="9">
                  <c:v>250.16250737508099</c:v>
                </c:pt>
                <c:pt idx="10">
                  <c:v>289.07917404174799</c:v>
                </c:pt>
                <c:pt idx="11">
                  <c:v>338.07917404174799</c:v>
                </c:pt>
                <c:pt idx="12">
                  <c:v>366.66250737508102</c:v>
                </c:pt>
                <c:pt idx="13">
                  <c:v>421.74584070841502</c:v>
                </c:pt>
                <c:pt idx="14">
                  <c:v>484.32917404174799</c:v>
                </c:pt>
                <c:pt idx="15">
                  <c:v>521.91250737508096</c:v>
                </c:pt>
                <c:pt idx="17">
                  <c:v>572.07917404174805</c:v>
                </c:pt>
                <c:pt idx="18">
                  <c:v>649.32917404174805</c:v>
                </c:pt>
                <c:pt idx="19">
                  <c:v>686.16250737508096</c:v>
                </c:pt>
                <c:pt idx="20">
                  <c:v>696.57917404174805</c:v>
                </c:pt>
                <c:pt idx="22">
                  <c:v>803.57917404174805</c:v>
                </c:pt>
                <c:pt idx="23">
                  <c:v>855.50309269823504</c:v>
                </c:pt>
                <c:pt idx="24">
                  <c:v>860.10508781224098</c:v>
                </c:pt>
                <c:pt idx="25">
                  <c:v>938.33900475035205</c:v>
                </c:pt>
                <c:pt idx="26">
                  <c:v>951.391936346443</c:v>
                </c:pt>
                <c:pt idx="27">
                  <c:v>990.63440377315305</c:v>
                </c:pt>
                <c:pt idx="28">
                  <c:v>1030.3789070304799</c:v>
                </c:pt>
                <c:pt idx="29">
                  <c:v>1104.84755523895</c:v>
                </c:pt>
                <c:pt idx="30">
                  <c:v>1109.4495503529599</c:v>
                </c:pt>
                <c:pt idx="32">
                  <c:v>1191.61608129758</c:v>
                </c:pt>
                <c:pt idx="33">
                  <c:v>1244.5808614278801</c:v>
                </c:pt>
                <c:pt idx="34">
                  <c:v>1306.03426180304</c:v>
                </c:pt>
                <c:pt idx="36">
                  <c:v>1388.6940423065901</c:v>
                </c:pt>
                <c:pt idx="37">
                  <c:v>1400.3833041959799</c:v>
                </c:pt>
                <c:pt idx="38">
                  <c:v>1467.9305389711001</c:v>
                </c:pt>
                <c:pt idx="39">
                  <c:v>1506.42160847831</c:v>
                </c:pt>
                <c:pt idx="41">
                  <c:v>1584.15520004276</c:v>
                </c:pt>
                <c:pt idx="42">
                  <c:v>1624.06567992225</c:v>
                </c:pt>
                <c:pt idx="43">
                  <c:v>1647.77818261216</c:v>
                </c:pt>
                <c:pt idx="44">
                  <c:v>1726.43021618221</c:v>
                </c:pt>
                <c:pt idx="45">
                  <c:v>1741.5427619106299</c:v>
                </c:pt>
                <c:pt idx="46">
                  <c:v>1781.70372597347</c:v>
                </c:pt>
                <c:pt idx="47">
                  <c:v>1820.52877439181</c:v>
                </c:pt>
                <c:pt idx="48">
                  <c:v>1859.27032808236</c:v>
                </c:pt>
                <c:pt idx="49">
                  <c:v>1897.8448923173501</c:v>
                </c:pt>
                <c:pt idx="50">
                  <c:v>1976.16294697627</c:v>
                </c:pt>
                <c:pt idx="51">
                  <c:v>2016.0734268557601</c:v>
                </c:pt>
                <c:pt idx="52">
                  <c:v>2054.9819700018802</c:v>
                </c:pt>
                <c:pt idx="53">
                  <c:v>2094.4749762424599</c:v>
                </c:pt>
                <c:pt idx="54">
                  <c:v>2120.1913523991202</c:v>
                </c:pt>
                <c:pt idx="55">
                  <c:v>2171.3736205291002</c:v>
                </c:pt>
                <c:pt idx="56">
                  <c:v>2209.61344080452</c:v>
                </c:pt>
                <c:pt idx="57">
                  <c:v>2229.40098833304</c:v>
                </c:pt>
                <c:pt idx="58">
                  <c:v>2286.6763368755001</c:v>
                </c:pt>
                <c:pt idx="59">
                  <c:v>2318.31971456878</c:v>
                </c:pt>
                <c:pt idx="60">
                  <c:v>2384.1112228070601</c:v>
                </c:pt>
                <c:pt idx="61">
                  <c:v>2395.4661024014799</c:v>
                </c:pt>
                <c:pt idx="62">
                  <c:v>2437.37896678678</c:v>
                </c:pt>
                <c:pt idx="63">
                  <c:v>2483.71689454343</c:v>
                </c:pt>
                <c:pt idx="64">
                  <c:v>2553.9884541162801</c:v>
                </c:pt>
                <c:pt idx="65">
                  <c:v>2570.9771065985501</c:v>
                </c:pt>
                <c:pt idx="66">
                  <c:v>2603.78278035741</c:v>
                </c:pt>
                <c:pt idx="67">
                  <c:v>2672.40689383259</c:v>
                </c:pt>
                <c:pt idx="68">
                  <c:v>2711.7402271659198</c:v>
                </c:pt>
                <c:pt idx="69">
                  <c:v>2750.06930518011</c:v>
                </c:pt>
                <c:pt idx="70">
                  <c:v>2788.73313496734</c:v>
                </c:pt>
                <c:pt idx="71">
                  <c:v>2827.48065269784</c:v>
                </c:pt>
                <c:pt idx="72">
                  <c:v>2867.3998016340101</c:v>
                </c:pt>
                <c:pt idx="73">
                  <c:v>2906.3146952510301</c:v>
                </c:pt>
                <c:pt idx="74">
                  <c:v>2946.3175321304602</c:v>
                </c:pt>
                <c:pt idx="75">
                  <c:v>2985.98561723685</c:v>
                </c:pt>
                <c:pt idx="76">
                  <c:v>3025.2352626269198</c:v>
                </c:pt>
                <c:pt idx="77">
                  <c:v>3064.4012200737302</c:v>
                </c:pt>
                <c:pt idx="78">
                  <c:v>3103.98561723685</c:v>
                </c:pt>
                <c:pt idx="79">
                  <c:v>3143.3189505701798</c:v>
                </c:pt>
                <c:pt idx="80">
                  <c:v>3183.15441156309</c:v>
                </c:pt>
                <c:pt idx="81">
                  <c:v>3263.4111491517401</c:v>
                </c:pt>
                <c:pt idx="82">
                  <c:v>3266.3402271659202</c:v>
                </c:pt>
                <c:pt idx="83">
                  <c:v>3340.8224966694702</c:v>
                </c:pt>
                <c:pt idx="84">
                  <c:v>3355.8026385134399</c:v>
                </c:pt>
                <c:pt idx="85">
                  <c:v>3424.3430640453598</c:v>
                </c:pt>
                <c:pt idx="86">
                  <c:v>3457.98561723685</c:v>
                </c:pt>
                <c:pt idx="87">
                  <c:v>3496.3983831942901</c:v>
                </c:pt>
                <c:pt idx="88">
                  <c:v>3535.39696475458</c:v>
                </c:pt>
                <c:pt idx="89">
                  <c:v>3574.7302980879099</c:v>
                </c:pt>
                <c:pt idx="90">
                  <c:v>3614.1473193645002</c:v>
                </c:pt>
                <c:pt idx="91">
                  <c:v>3652.7274612084798</c:v>
                </c:pt>
                <c:pt idx="92">
                  <c:v>3694.1529931233699</c:v>
                </c:pt>
                <c:pt idx="93">
                  <c:v>3731.9799434779802</c:v>
                </c:pt>
                <c:pt idx="94">
                  <c:v>3771.64802858436</c:v>
                </c:pt>
                <c:pt idx="95">
                  <c:v>3810.7302980879099</c:v>
                </c:pt>
                <c:pt idx="96">
                  <c:v>3848.6409363857802</c:v>
                </c:pt>
                <c:pt idx="97">
                  <c:v>3928.2446842580198</c:v>
                </c:pt>
                <c:pt idx="98">
                  <c:v>3966.3144031727402</c:v>
                </c:pt>
                <c:pt idx="99">
                  <c:v>4005.5209422737898</c:v>
                </c:pt>
                <c:pt idx="100">
                  <c:v>4044.8953894652</c:v>
                </c:pt>
                <c:pt idx="101">
                  <c:v>4092.6652411750401</c:v>
                </c:pt>
                <c:pt idx="102">
                  <c:v>4117.0958683236604</c:v>
                </c:pt>
                <c:pt idx="103">
                  <c:v>4163.7578795300396</c:v>
                </c:pt>
                <c:pt idx="104">
                  <c:v>4181.4623541235396</c:v>
                </c:pt>
                <c:pt idx="105">
                  <c:v>4257.3986077117597</c:v>
                </c:pt>
                <c:pt idx="106">
                  <c:v>4282.1513091576498</c:v>
                </c:pt>
                <c:pt idx="107">
                  <c:v>4321.5039090834898</c:v>
                </c:pt>
                <c:pt idx="108">
                  <c:v>4361.3599537844902</c:v>
                </c:pt>
                <c:pt idx="109">
                  <c:v>4401.6355357981402</c:v>
                </c:pt>
                <c:pt idx="110">
                  <c:v>4440.90422826144</c:v>
                </c:pt>
                <c:pt idx="111">
                  <c:v>4508.6338876174405</c:v>
                </c:pt>
                <c:pt idx="112">
                  <c:v>4519.7459308687503</c:v>
                </c:pt>
                <c:pt idx="113">
                  <c:v>4559.6135669612104</c:v>
                </c:pt>
                <c:pt idx="114">
                  <c:v>4599.9053268419002</c:v>
                </c:pt>
                <c:pt idx="115">
                  <c:v>4638.2931193396098</c:v>
                </c:pt>
                <c:pt idx="116">
                  <c:v>4718.1664061149804</c:v>
                </c:pt>
                <c:pt idx="117">
                  <c:v>4756.7982327493701</c:v>
                </c:pt>
                <c:pt idx="118">
                  <c:v>4796.2901682332404</c:v>
                </c:pt>
                <c:pt idx="119">
                  <c:v>4807.92020855582</c:v>
                </c:pt>
                <c:pt idx="120">
                  <c:v>4886.4838548939697</c:v>
                </c:pt>
                <c:pt idx="121">
                  <c:v>4897.9465565068804</c:v>
                </c:pt>
                <c:pt idx="122">
                  <c:v>4966.8649520348599</c:v>
                </c:pt>
                <c:pt idx="123">
                  <c:v>4993.3281187386901</c:v>
                </c:pt>
                <c:pt idx="124">
                  <c:v>5032.6527155128797</c:v>
                </c:pt>
                <c:pt idx="125">
                  <c:v>5072.9646458669404</c:v>
                </c:pt>
                <c:pt idx="126">
                  <c:v>5113.5414845011801</c:v>
                </c:pt>
                <c:pt idx="127">
                  <c:v>5152.7914845011801</c:v>
                </c:pt>
                <c:pt idx="128">
                  <c:v>5191.6248178345204</c:v>
                </c:pt>
                <c:pt idx="129">
                  <c:v>5233.7952795028696</c:v>
                </c:pt>
                <c:pt idx="131">
                  <c:v>5321.8405703333101</c:v>
                </c:pt>
                <c:pt idx="132">
                  <c:v>5360.8961421781696</c:v>
                </c:pt>
                <c:pt idx="133">
                  <c:v>5389.724056686</c:v>
                </c:pt>
                <c:pt idx="134">
                  <c:v>5435.8907233526697</c:v>
                </c:pt>
                <c:pt idx="135">
                  <c:v>5475.3907233526697</c:v>
                </c:pt>
                <c:pt idx="136">
                  <c:v>5548.5573900193303</c:v>
                </c:pt>
                <c:pt idx="137">
                  <c:v>5553.6407233526697</c:v>
                </c:pt>
                <c:pt idx="138">
                  <c:v>5631.6407233526697</c:v>
                </c:pt>
                <c:pt idx="139">
                  <c:v>5669.8073900193303</c:v>
                </c:pt>
                <c:pt idx="140">
                  <c:v>5681.1407233526597</c:v>
                </c:pt>
                <c:pt idx="141">
                  <c:v>5728.7867400393297</c:v>
                </c:pt>
                <c:pt idx="142">
                  <c:v>5761.5386278494698</c:v>
                </c:pt>
                <c:pt idx="143">
                  <c:v>5826.8932533264197</c:v>
                </c:pt>
                <c:pt idx="144">
                  <c:v>5881.22658665975</c:v>
                </c:pt>
                <c:pt idx="145">
                  <c:v>5905.5599199930803</c:v>
                </c:pt>
                <c:pt idx="146">
                  <c:v>5964.6432533264197</c:v>
                </c:pt>
                <c:pt idx="147">
                  <c:v>5983.6432533264197</c:v>
                </c:pt>
                <c:pt idx="148">
                  <c:v>6021.22658665975</c:v>
                </c:pt>
                <c:pt idx="149">
                  <c:v>6060.8099199930803</c:v>
                </c:pt>
                <c:pt idx="150">
                  <c:v>6097.8099199930803</c:v>
                </c:pt>
                <c:pt idx="151">
                  <c:v>6136.9098687689702</c:v>
                </c:pt>
                <c:pt idx="152">
                  <c:v>6175.1853757398203</c:v>
                </c:pt>
                <c:pt idx="153">
                  <c:v>6220.8986995674504</c:v>
                </c:pt>
                <c:pt idx="154">
                  <c:v>6292.6025969058501</c:v>
                </c:pt>
                <c:pt idx="155">
                  <c:v>6311.0717825839301</c:v>
                </c:pt>
                <c:pt idx="156">
                  <c:v>6347.5922990604804</c:v>
                </c:pt>
                <c:pt idx="157">
                  <c:v>6383.3606767537603</c:v>
                </c:pt>
                <c:pt idx="158">
                  <c:v>6424.3104549540203</c:v>
                </c:pt>
                <c:pt idx="159">
                  <c:v>6491.0836647132001</c:v>
                </c:pt>
                <c:pt idx="160">
                  <c:v>6545.2376571086397</c:v>
                </c:pt>
                <c:pt idx="161">
                  <c:v>6568.5539593900103</c:v>
                </c:pt>
                <c:pt idx="162">
                  <c:v>6608.5008858792398</c:v>
                </c:pt>
                <c:pt idx="163">
                  <c:v>6638.25215330636</c:v>
                </c:pt>
                <c:pt idx="164">
                  <c:v>6687.7261710503399</c:v>
                </c:pt>
              </c:numCache>
            </c:numRef>
          </c:cat>
          <c:val>
            <c:numRef>
              <c:f>firstPipe!$H$2:$H$169</c:f>
              <c:numCache>
                <c:formatCode>0.0</c:formatCode>
                <c:ptCount val="168"/>
                <c:pt idx="1">
                  <c:v>5.9156390928956704</c:v>
                </c:pt>
                <c:pt idx="2">
                  <c:v>3.6765944100737702</c:v>
                </c:pt>
                <c:pt idx="3">
                  <c:v>3.6765944100737702</c:v>
                </c:pt>
                <c:pt idx="4">
                  <c:v>4.3592299841048501</c:v>
                </c:pt>
                <c:pt idx="5">
                  <c:v>4.7688113285234897</c:v>
                </c:pt>
                <c:pt idx="9">
                  <c:v>3.85445176057998</c:v>
                </c:pt>
                <c:pt idx="10">
                  <c:v>5.7197063067975096</c:v>
                </c:pt>
                <c:pt idx="11">
                  <c:v>4.4490345814598804</c:v>
                </c:pt>
                <c:pt idx="12">
                  <c:v>3.4324972011897801</c:v>
                </c:pt>
                <c:pt idx="13">
                  <c:v>4.8048226645544103</c:v>
                </c:pt>
                <c:pt idx="14">
                  <c:v>3.3054300286560099</c:v>
                </c:pt>
                <c:pt idx="15">
                  <c:v>3.6866315462573001</c:v>
                </c:pt>
                <c:pt idx="17">
                  <c:v>3.4324972011897801</c:v>
                </c:pt>
                <c:pt idx="18">
                  <c:v>4.8302360990611497</c:v>
                </c:pt>
                <c:pt idx="19">
                  <c:v>6.6854168180540796</c:v>
                </c:pt>
                <c:pt idx="20">
                  <c:v>6.6091765145338197</c:v>
                </c:pt>
                <c:pt idx="22">
                  <c:v>4.0092297316076904</c:v>
                </c:pt>
                <c:pt idx="23">
                  <c:v>4.4559400536118599</c:v>
                </c:pt>
                <c:pt idx="24">
                  <c:v>3.9347780112736501</c:v>
                </c:pt>
                <c:pt idx="25">
                  <c:v>4.5303917739458797</c:v>
                </c:pt>
                <c:pt idx="26">
                  <c:v>4.2623655807433902</c:v>
                </c:pt>
                <c:pt idx="27">
                  <c:v>3.6369711299375398</c:v>
                </c:pt>
                <c:pt idx="28">
                  <c:v>4.35170764514422</c:v>
                </c:pt>
                <c:pt idx="29">
                  <c:v>4.7239662468143599</c:v>
                </c:pt>
                <c:pt idx="30">
                  <c:v>5.3046896654197901</c:v>
                </c:pt>
                <c:pt idx="32">
                  <c:v>4.8347118210399698</c:v>
                </c:pt>
                <c:pt idx="33">
                  <c:v>4.5846202750581799</c:v>
                </c:pt>
                <c:pt idx="34">
                  <c:v>5.3348949130035699</c:v>
                </c:pt>
                <c:pt idx="36">
                  <c:v>4.1594646468891296</c:v>
                </c:pt>
                <c:pt idx="37">
                  <c:v>4.0844371830945896</c:v>
                </c:pt>
                <c:pt idx="38">
                  <c:v>2.95902522617651</c:v>
                </c:pt>
                <c:pt idx="39">
                  <c:v>4.5596111204600103</c:v>
                </c:pt>
                <c:pt idx="41">
                  <c:v>4.48322380658486</c:v>
                </c:pt>
                <c:pt idx="42">
                  <c:v>5.6892839277581704</c:v>
                </c:pt>
                <c:pt idx="43">
                  <c:v>5.3493056778503396</c:v>
                </c:pt>
                <c:pt idx="44">
                  <c:v>6.0065969610054699</c:v>
                </c:pt>
                <c:pt idx="45">
                  <c:v>5.3493056778503396</c:v>
                </c:pt>
                <c:pt idx="46">
                  <c:v>4.1480491948426801</c:v>
                </c:pt>
                <c:pt idx="47">
                  <c:v>5.4399665444924201</c:v>
                </c:pt>
                <c:pt idx="48">
                  <c:v>5.0546578612635598</c:v>
                </c:pt>
                <c:pt idx="49">
                  <c:v>5.9839317443449502</c:v>
                </c:pt>
                <c:pt idx="50">
                  <c:v>5.4626317611529496</c:v>
                </c:pt>
                <c:pt idx="51">
                  <c:v>5.5306274111345104</c:v>
                </c:pt>
                <c:pt idx="52">
                  <c:v>4.7826752613372898</c:v>
                </c:pt>
                <c:pt idx="53">
                  <c:v>6.2559143442712104</c:v>
                </c:pt>
                <c:pt idx="54">
                  <c:v>5.3946361111713799</c:v>
                </c:pt>
                <c:pt idx="55">
                  <c:v>5.0546578612635598</c:v>
                </c:pt>
                <c:pt idx="56">
                  <c:v>4.3973665781084197</c:v>
                </c:pt>
                <c:pt idx="57">
                  <c:v>3.2867709617428602</c:v>
                </c:pt>
                <c:pt idx="58">
                  <c:v>5.0678482626313697</c:v>
                </c:pt>
                <c:pt idx="59">
                  <c:v>3.8496221978935199</c:v>
                </c:pt>
                <c:pt idx="60">
                  <c:v>5.4380853472448099</c:v>
                </c:pt>
                <c:pt idx="61">
                  <c:v>4.4251523244700701</c:v>
                </c:pt>
                <c:pt idx="62">
                  <c:v>5.2769369118033804</c:v>
                </c:pt>
                <c:pt idx="63">
                  <c:v>4.9000000000000004</c:v>
                </c:pt>
                <c:pt idx="64">
                  <c:v>5.0407446679635397</c:v>
                </c:pt>
                <c:pt idx="65">
                  <c:v>4.81011617000551</c:v>
                </c:pt>
                <c:pt idx="66">
                  <c:v>5.1560589169425501</c:v>
                </c:pt>
                <c:pt idx="67">
                  <c:v>5.4097502646963802</c:v>
                </c:pt>
                <c:pt idx="68">
                  <c:v>6.3092014067326803</c:v>
                </c:pt>
                <c:pt idx="69">
                  <c:v>6.47064135530331</c:v>
                </c:pt>
                <c:pt idx="70">
                  <c:v>4.3949848736810599</c:v>
                </c:pt>
                <c:pt idx="71">
                  <c:v>4.9000000000000004</c:v>
                </c:pt>
                <c:pt idx="72">
                  <c:v>4.3488591740894504</c:v>
                </c:pt>
                <c:pt idx="73">
                  <c:v>5.1329960671467401</c:v>
                </c:pt>
                <c:pt idx="74">
                  <c:v>5.3174988655131603</c:v>
                </c:pt>
                <c:pt idx="75">
                  <c:v>4.0951678263356097</c:v>
                </c:pt>
                <c:pt idx="76">
                  <c:v>4.2796706247020397</c:v>
                </c:pt>
                <c:pt idx="77">
                  <c:v>3.3110309332783099</c:v>
                </c:pt>
                <c:pt idx="78">
                  <c:v>5.3174988655131497</c:v>
                </c:pt>
                <c:pt idx="79">
                  <c:v>5.1329960671467196</c:v>
                </c:pt>
                <c:pt idx="80">
                  <c:v>5.6634416124501801</c:v>
                </c:pt>
                <c:pt idx="81">
                  <c:v>4.76399047041388</c:v>
                </c:pt>
                <c:pt idx="82">
                  <c:v>5.7095673120417896</c:v>
                </c:pt>
                <c:pt idx="83">
                  <c:v>3.8876021781733701</c:v>
                </c:pt>
                <c:pt idx="84">
                  <c:v>4.0490421267439798</c:v>
                </c:pt>
                <c:pt idx="85">
                  <c:v>5.2944360157173298</c:v>
                </c:pt>
                <c:pt idx="86">
                  <c:v>4.6027170656399203</c:v>
                </c:pt>
                <c:pt idx="87">
                  <c:v>4.9274618063254199</c:v>
                </c:pt>
                <c:pt idx="88">
                  <c:v>4.0949624702645702</c:v>
                </c:pt>
                <c:pt idx="89">
                  <c:v>3.7381770405241999</c:v>
                </c:pt>
                <c:pt idx="90">
                  <c:v>4.8861172448007002</c:v>
                </c:pt>
                <c:pt idx="91">
                  <c:v>3.7675326792981498</c:v>
                </c:pt>
                <c:pt idx="92">
                  <c:v>4.6972628977089901</c:v>
                </c:pt>
                <c:pt idx="93">
                  <c:v>4.4399038200287997</c:v>
                </c:pt>
                <c:pt idx="94">
                  <c:v>5.9031040973358202</c:v>
                </c:pt>
                <c:pt idx="95">
                  <c:v>6.1776194153976398</c:v>
                </c:pt>
                <c:pt idx="96">
                  <c:v>5.7977617422098504</c:v>
                </c:pt>
                <c:pt idx="97">
                  <c:v>5.6117686333424297</c:v>
                </c:pt>
                <c:pt idx="98">
                  <c:v>5.6582669105592798</c:v>
                </c:pt>
                <c:pt idx="99">
                  <c:v>4.8677961978727504</c:v>
                </c:pt>
                <c:pt idx="100">
                  <c:v>3.3101039111081101</c:v>
                </c:pt>
                <c:pt idx="101">
                  <c:v>3.7750866832766601</c:v>
                </c:pt>
                <c:pt idx="102">
                  <c:v>5.6815160491677101</c:v>
                </c:pt>
                <c:pt idx="103">
                  <c:v>5.9605057124688301</c:v>
                </c:pt>
                <c:pt idx="104">
                  <c:v>4.6333772708129102</c:v>
                </c:pt>
                <c:pt idx="105">
                  <c:v>3.7229902168993201</c:v>
                </c:pt>
                <c:pt idx="106">
                  <c:v>5.7028956307940701</c:v>
                </c:pt>
                <c:pt idx="107">
                  <c:v>4.9347656113382898</c:v>
                </c:pt>
                <c:pt idx="108">
                  <c:v>4.8649356095695797</c:v>
                </c:pt>
                <c:pt idx="109">
                  <c:v>4.2364655936512197</c:v>
                </c:pt>
                <c:pt idx="110">
                  <c:v>6.6805156555559604</c:v>
                </c:pt>
                <c:pt idx="111">
                  <c:v>4.2364655936512303</c:v>
                </c:pt>
                <c:pt idx="112">
                  <c:v>5.63306562902536</c:v>
                </c:pt>
                <c:pt idx="113">
                  <c:v>5.8192789670752498</c:v>
                </c:pt>
                <c:pt idx="114">
                  <c:v>5.8192789670752498</c:v>
                </c:pt>
                <c:pt idx="115">
                  <c:v>5.2373622856693602</c:v>
                </c:pt>
                <c:pt idx="116">
                  <c:v>5.5632356272566597</c:v>
                </c:pt>
                <c:pt idx="117">
                  <c:v>4.12008225737004</c:v>
                </c:pt>
                <c:pt idx="118">
                  <c:v>5.2140856184131197</c:v>
                </c:pt>
                <c:pt idx="119">
                  <c:v>4.0502522556013396</c:v>
                </c:pt>
                <c:pt idx="120">
                  <c:v>4.8882122768258203</c:v>
                </c:pt>
                <c:pt idx="121">
                  <c:v>4.7019989387759402</c:v>
                </c:pt>
                <c:pt idx="122">
                  <c:v>4.1899122591387501</c:v>
                </c:pt>
                <c:pt idx="123">
                  <c:v>3.42178223968298</c:v>
                </c:pt>
                <c:pt idx="124">
                  <c:v>5.5166822927441803</c:v>
                </c:pt>
                <c:pt idx="125">
                  <c:v>5.8658323015877301</c:v>
                </c:pt>
                <c:pt idx="126">
                  <c:v>4.8183822750571199</c:v>
                </c:pt>
                <c:pt idx="127">
                  <c:v>5.7494489653065397</c:v>
                </c:pt>
                <c:pt idx="128">
                  <c:v>4.8649356095695904</c:v>
                </c:pt>
                <c:pt idx="129">
                  <c:v>4.9347656113382996</c:v>
                </c:pt>
                <c:pt idx="131">
                  <c:v>4.8050285575041798</c:v>
                </c:pt>
                <c:pt idx="132">
                  <c:v>6.0851013208829103</c:v>
                </c:pt>
                <c:pt idx="133">
                  <c:v>4.53072725106587</c:v>
                </c:pt>
                <c:pt idx="134">
                  <c:v>5.4731984065205497</c:v>
                </c:pt>
                <c:pt idx="135">
                  <c:v>5.3184643362220196</c:v>
                </c:pt>
                <c:pt idx="136">
                  <c:v>4.5236938842341301</c:v>
                </c:pt>
                <c:pt idx="137">
                  <c:v>5.7263996124635899</c:v>
                </c:pt>
                <c:pt idx="138">
                  <c:v>5.5083652406793</c:v>
                </c:pt>
                <c:pt idx="139">
                  <c:v>5.2270305674092503</c:v>
                </c:pt>
                <c:pt idx="140">
                  <c:v>4.6995280550279004</c:v>
                </c:pt>
                <c:pt idx="141">
                  <c:v>4.2564259446275701</c:v>
                </c:pt>
                <c:pt idx="142">
                  <c:v>4.9456958941391997</c:v>
                </c:pt>
                <c:pt idx="143">
                  <c:v>6.1343348887051699</c:v>
                </c:pt>
                <c:pt idx="144">
                  <c:v>4.6643612208691501</c:v>
                </c:pt>
                <c:pt idx="145">
                  <c:v>5.7685998134541103</c:v>
                </c:pt>
                <c:pt idx="146">
                  <c:v>4.85426212532645</c:v>
                </c:pt>
                <c:pt idx="147">
                  <c:v>5.2481306679045199</c:v>
                </c:pt>
                <c:pt idx="148">
                  <c:v>5.2551640347362696</c:v>
                </c:pt>
                <c:pt idx="149">
                  <c:v>5.4028647382030401</c:v>
                </c:pt>
                <c:pt idx="150">
                  <c:v>5.62089910998733</c:v>
                </c:pt>
                <c:pt idx="151">
                  <c:v>6.2539021248449602</c:v>
                </c:pt>
                <c:pt idx="152">
                  <c:v>5.2692307683997699</c:v>
                </c:pt>
                <c:pt idx="153">
                  <c:v>3.8625574020495002</c:v>
                </c:pt>
                <c:pt idx="154">
                  <c:v>6.0007009189018996</c:v>
                </c:pt>
                <c:pt idx="155">
                  <c:v>4.7557949896819203</c:v>
                </c:pt>
                <c:pt idx="156">
                  <c:v>5.0371296629519797</c:v>
                </c:pt>
                <c:pt idx="157">
                  <c:v>5.0652631302789697</c:v>
                </c:pt>
                <c:pt idx="158">
                  <c:v>5.4098981050347899</c:v>
                </c:pt>
                <c:pt idx="159">
                  <c:v>4.3830265475991004</c:v>
                </c:pt>
                <c:pt idx="160">
                  <c:v>5.0441630297837197</c:v>
                </c:pt>
                <c:pt idx="161">
                  <c:v>5.2270305674092503</c:v>
                </c:pt>
                <c:pt idx="162">
                  <c:v>5.1848303664187503</c:v>
                </c:pt>
                <c:pt idx="163">
                  <c:v>3.8203572010589899</c:v>
                </c:pt>
                <c:pt idx="164">
                  <c:v>5.7193662456318402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7-4850-96D5-D69DE75748FF}"/>
            </c:ext>
          </c:extLst>
        </c:ser>
        <c:ser>
          <c:idx val="1"/>
          <c:order val="1"/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firstPipe!$G$2:$G$169</c:f>
              <c:numCache>
                <c:formatCode>0.0</c:formatCode>
                <c:ptCount val="168"/>
                <c:pt idx="1">
                  <c:v>54.662507375081397</c:v>
                </c:pt>
                <c:pt idx="2">
                  <c:v>68.495840708414704</c:v>
                </c:pt>
                <c:pt idx="3">
                  <c:v>131.32917404174799</c:v>
                </c:pt>
                <c:pt idx="4">
                  <c:v>171.32917404174799</c:v>
                </c:pt>
                <c:pt idx="5">
                  <c:v>210.91250737508099</c:v>
                </c:pt>
                <c:pt idx="9">
                  <c:v>250.16250737508099</c:v>
                </c:pt>
                <c:pt idx="10">
                  <c:v>289.07917404174799</c:v>
                </c:pt>
                <c:pt idx="11">
                  <c:v>338.07917404174799</c:v>
                </c:pt>
                <c:pt idx="12">
                  <c:v>366.66250737508102</c:v>
                </c:pt>
                <c:pt idx="13">
                  <c:v>421.74584070841502</c:v>
                </c:pt>
                <c:pt idx="14">
                  <c:v>484.32917404174799</c:v>
                </c:pt>
                <c:pt idx="15">
                  <c:v>521.91250737508096</c:v>
                </c:pt>
                <c:pt idx="17">
                  <c:v>572.07917404174805</c:v>
                </c:pt>
                <c:pt idx="18">
                  <c:v>649.32917404174805</c:v>
                </c:pt>
                <c:pt idx="19">
                  <c:v>686.16250737508096</c:v>
                </c:pt>
                <c:pt idx="20">
                  <c:v>696.57917404174805</c:v>
                </c:pt>
                <c:pt idx="22">
                  <c:v>803.57917404174805</c:v>
                </c:pt>
                <c:pt idx="23">
                  <c:v>855.50309269823504</c:v>
                </c:pt>
                <c:pt idx="24">
                  <c:v>860.10508781224098</c:v>
                </c:pt>
                <c:pt idx="25">
                  <c:v>938.33900475035205</c:v>
                </c:pt>
                <c:pt idx="26">
                  <c:v>951.391936346443</c:v>
                </c:pt>
                <c:pt idx="27">
                  <c:v>990.63440377315305</c:v>
                </c:pt>
                <c:pt idx="28">
                  <c:v>1030.3789070304799</c:v>
                </c:pt>
                <c:pt idx="29">
                  <c:v>1104.84755523895</c:v>
                </c:pt>
                <c:pt idx="30">
                  <c:v>1109.4495503529599</c:v>
                </c:pt>
                <c:pt idx="32">
                  <c:v>1191.61608129758</c:v>
                </c:pt>
                <c:pt idx="33">
                  <c:v>1244.5808614278801</c:v>
                </c:pt>
                <c:pt idx="34">
                  <c:v>1306.03426180304</c:v>
                </c:pt>
                <c:pt idx="36">
                  <c:v>1388.6940423065901</c:v>
                </c:pt>
                <c:pt idx="37">
                  <c:v>1400.3833041959799</c:v>
                </c:pt>
                <c:pt idx="38">
                  <c:v>1467.9305389711001</c:v>
                </c:pt>
                <c:pt idx="39">
                  <c:v>1506.42160847831</c:v>
                </c:pt>
                <c:pt idx="41">
                  <c:v>1584.15520004276</c:v>
                </c:pt>
                <c:pt idx="42">
                  <c:v>1624.06567992225</c:v>
                </c:pt>
                <c:pt idx="43">
                  <c:v>1647.77818261216</c:v>
                </c:pt>
                <c:pt idx="44">
                  <c:v>1726.43021618221</c:v>
                </c:pt>
                <c:pt idx="45">
                  <c:v>1741.5427619106299</c:v>
                </c:pt>
                <c:pt idx="46">
                  <c:v>1781.70372597347</c:v>
                </c:pt>
                <c:pt idx="47">
                  <c:v>1820.52877439181</c:v>
                </c:pt>
                <c:pt idx="48">
                  <c:v>1859.27032808236</c:v>
                </c:pt>
                <c:pt idx="49">
                  <c:v>1897.8448923173501</c:v>
                </c:pt>
                <c:pt idx="50">
                  <c:v>1976.16294697627</c:v>
                </c:pt>
                <c:pt idx="51">
                  <c:v>2016.0734268557601</c:v>
                </c:pt>
                <c:pt idx="52">
                  <c:v>2054.9819700018802</c:v>
                </c:pt>
                <c:pt idx="53">
                  <c:v>2094.4749762424599</c:v>
                </c:pt>
                <c:pt idx="54">
                  <c:v>2120.1913523991202</c:v>
                </c:pt>
                <c:pt idx="55">
                  <c:v>2171.3736205291002</c:v>
                </c:pt>
                <c:pt idx="56">
                  <c:v>2209.61344080452</c:v>
                </c:pt>
                <c:pt idx="57">
                  <c:v>2229.40098833304</c:v>
                </c:pt>
                <c:pt idx="58">
                  <c:v>2286.6763368755001</c:v>
                </c:pt>
                <c:pt idx="59">
                  <c:v>2318.31971456878</c:v>
                </c:pt>
                <c:pt idx="60">
                  <c:v>2384.1112228070601</c:v>
                </c:pt>
                <c:pt idx="61">
                  <c:v>2395.4661024014799</c:v>
                </c:pt>
                <c:pt idx="62">
                  <c:v>2437.37896678678</c:v>
                </c:pt>
                <c:pt idx="63">
                  <c:v>2483.71689454343</c:v>
                </c:pt>
                <c:pt idx="64">
                  <c:v>2553.9884541162801</c:v>
                </c:pt>
                <c:pt idx="65">
                  <c:v>2570.9771065985501</c:v>
                </c:pt>
                <c:pt idx="66">
                  <c:v>2603.78278035741</c:v>
                </c:pt>
                <c:pt idx="67">
                  <c:v>2672.40689383259</c:v>
                </c:pt>
                <c:pt idx="68">
                  <c:v>2711.7402271659198</c:v>
                </c:pt>
                <c:pt idx="69">
                  <c:v>2750.06930518011</c:v>
                </c:pt>
                <c:pt idx="70">
                  <c:v>2788.73313496734</c:v>
                </c:pt>
                <c:pt idx="71">
                  <c:v>2827.48065269784</c:v>
                </c:pt>
                <c:pt idx="72">
                  <c:v>2867.3998016340101</c:v>
                </c:pt>
                <c:pt idx="73">
                  <c:v>2906.3146952510301</c:v>
                </c:pt>
                <c:pt idx="74">
                  <c:v>2946.3175321304602</c:v>
                </c:pt>
                <c:pt idx="75">
                  <c:v>2985.98561723685</c:v>
                </c:pt>
                <c:pt idx="76">
                  <c:v>3025.2352626269198</c:v>
                </c:pt>
                <c:pt idx="77">
                  <c:v>3064.4012200737302</c:v>
                </c:pt>
                <c:pt idx="78">
                  <c:v>3103.98561723685</c:v>
                </c:pt>
                <c:pt idx="79">
                  <c:v>3143.3189505701798</c:v>
                </c:pt>
                <c:pt idx="80">
                  <c:v>3183.15441156309</c:v>
                </c:pt>
                <c:pt idx="81">
                  <c:v>3263.4111491517401</c:v>
                </c:pt>
                <c:pt idx="82">
                  <c:v>3266.3402271659202</c:v>
                </c:pt>
                <c:pt idx="83">
                  <c:v>3340.8224966694702</c:v>
                </c:pt>
                <c:pt idx="84">
                  <c:v>3355.8026385134399</c:v>
                </c:pt>
                <c:pt idx="85">
                  <c:v>3424.3430640453598</c:v>
                </c:pt>
                <c:pt idx="86">
                  <c:v>3457.98561723685</c:v>
                </c:pt>
                <c:pt idx="87">
                  <c:v>3496.3983831942901</c:v>
                </c:pt>
                <c:pt idx="88">
                  <c:v>3535.39696475458</c:v>
                </c:pt>
                <c:pt idx="89">
                  <c:v>3574.7302980879099</c:v>
                </c:pt>
                <c:pt idx="90">
                  <c:v>3614.1473193645002</c:v>
                </c:pt>
                <c:pt idx="91">
                  <c:v>3652.7274612084798</c:v>
                </c:pt>
                <c:pt idx="92">
                  <c:v>3694.1529931233699</c:v>
                </c:pt>
                <c:pt idx="93">
                  <c:v>3731.9799434779802</c:v>
                </c:pt>
                <c:pt idx="94">
                  <c:v>3771.64802858436</c:v>
                </c:pt>
                <c:pt idx="95">
                  <c:v>3810.7302980879099</c:v>
                </c:pt>
                <c:pt idx="96">
                  <c:v>3848.6409363857802</c:v>
                </c:pt>
                <c:pt idx="97">
                  <c:v>3928.2446842580198</c:v>
                </c:pt>
                <c:pt idx="98">
                  <c:v>3966.3144031727402</c:v>
                </c:pt>
                <c:pt idx="99">
                  <c:v>4005.5209422737898</c:v>
                </c:pt>
                <c:pt idx="100">
                  <c:v>4044.8953894652</c:v>
                </c:pt>
                <c:pt idx="101">
                  <c:v>4092.6652411750401</c:v>
                </c:pt>
                <c:pt idx="102">
                  <c:v>4117.0958683236604</c:v>
                </c:pt>
                <c:pt idx="103">
                  <c:v>4163.7578795300396</c:v>
                </c:pt>
                <c:pt idx="104">
                  <c:v>4181.4623541235396</c:v>
                </c:pt>
                <c:pt idx="105">
                  <c:v>4257.3986077117597</c:v>
                </c:pt>
                <c:pt idx="106">
                  <c:v>4282.1513091576498</c:v>
                </c:pt>
                <c:pt idx="107">
                  <c:v>4321.5039090834898</c:v>
                </c:pt>
                <c:pt idx="108">
                  <c:v>4361.3599537844902</c:v>
                </c:pt>
                <c:pt idx="109">
                  <c:v>4401.6355357981402</c:v>
                </c:pt>
                <c:pt idx="110">
                  <c:v>4440.90422826144</c:v>
                </c:pt>
                <c:pt idx="111">
                  <c:v>4508.6338876174405</c:v>
                </c:pt>
                <c:pt idx="112">
                  <c:v>4519.7459308687503</c:v>
                </c:pt>
                <c:pt idx="113">
                  <c:v>4559.6135669612104</c:v>
                </c:pt>
                <c:pt idx="114">
                  <c:v>4599.9053268419002</c:v>
                </c:pt>
                <c:pt idx="115">
                  <c:v>4638.2931193396098</c:v>
                </c:pt>
                <c:pt idx="116">
                  <c:v>4718.1664061149804</c:v>
                </c:pt>
                <c:pt idx="117">
                  <c:v>4756.7982327493701</c:v>
                </c:pt>
                <c:pt idx="118">
                  <c:v>4796.2901682332404</c:v>
                </c:pt>
                <c:pt idx="119">
                  <c:v>4807.92020855582</c:v>
                </c:pt>
                <c:pt idx="120">
                  <c:v>4886.4838548939697</c:v>
                </c:pt>
                <c:pt idx="121">
                  <c:v>4897.9465565068804</c:v>
                </c:pt>
                <c:pt idx="122">
                  <c:v>4966.8649520348599</c:v>
                </c:pt>
                <c:pt idx="123">
                  <c:v>4993.3281187386901</c:v>
                </c:pt>
                <c:pt idx="124">
                  <c:v>5032.6527155128797</c:v>
                </c:pt>
                <c:pt idx="125">
                  <c:v>5072.9646458669404</c:v>
                </c:pt>
                <c:pt idx="126">
                  <c:v>5113.5414845011801</c:v>
                </c:pt>
                <c:pt idx="127">
                  <c:v>5152.7914845011801</c:v>
                </c:pt>
                <c:pt idx="128">
                  <c:v>5191.6248178345204</c:v>
                </c:pt>
                <c:pt idx="129">
                  <c:v>5233.7952795028696</c:v>
                </c:pt>
                <c:pt idx="131">
                  <c:v>5321.8405703333101</c:v>
                </c:pt>
                <c:pt idx="132">
                  <c:v>5360.8961421781696</c:v>
                </c:pt>
                <c:pt idx="133">
                  <c:v>5389.724056686</c:v>
                </c:pt>
                <c:pt idx="134">
                  <c:v>5435.8907233526697</c:v>
                </c:pt>
                <c:pt idx="135">
                  <c:v>5475.3907233526697</c:v>
                </c:pt>
                <c:pt idx="136">
                  <c:v>5548.5573900193303</c:v>
                </c:pt>
                <c:pt idx="137">
                  <c:v>5553.6407233526697</c:v>
                </c:pt>
                <c:pt idx="138">
                  <c:v>5631.6407233526697</c:v>
                </c:pt>
                <c:pt idx="139">
                  <c:v>5669.8073900193303</c:v>
                </c:pt>
                <c:pt idx="140">
                  <c:v>5681.1407233526597</c:v>
                </c:pt>
                <c:pt idx="141">
                  <c:v>5728.7867400393297</c:v>
                </c:pt>
                <c:pt idx="142">
                  <c:v>5761.5386278494698</c:v>
                </c:pt>
                <c:pt idx="143">
                  <c:v>5826.8932533264197</c:v>
                </c:pt>
                <c:pt idx="144">
                  <c:v>5881.22658665975</c:v>
                </c:pt>
                <c:pt idx="145">
                  <c:v>5905.5599199930803</c:v>
                </c:pt>
                <c:pt idx="146">
                  <c:v>5964.6432533264197</c:v>
                </c:pt>
                <c:pt idx="147">
                  <c:v>5983.6432533264197</c:v>
                </c:pt>
                <c:pt idx="148">
                  <c:v>6021.22658665975</c:v>
                </c:pt>
                <c:pt idx="149">
                  <c:v>6060.8099199930803</c:v>
                </c:pt>
                <c:pt idx="150">
                  <c:v>6097.8099199930803</c:v>
                </c:pt>
                <c:pt idx="151">
                  <c:v>6136.9098687689702</c:v>
                </c:pt>
                <c:pt idx="152">
                  <c:v>6175.1853757398203</c:v>
                </c:pt>
                <c:pt idx="153">
                  <c:v>6220.8986995674504</c:v>
                </c:pt>
                <c:pt idx="154">
                  <c:v>6292.6025969058501</c:v>
                </c:pt>
                <c:pt idx="155">
                  <c:v>6311.0717825839301</c:v>
                </c:pt>
                <c:pt idx="156">
                  <c:v>6347.5922990604804</c:v>
                </c:pt>
                <c:pt idx="157">
                  <c:v>6383.3606767537603</c:v>
                </c:pt>
                <c:pt idx="158">
                  <c:v>6424.3104549540203</c:v>
                </c:pt>
                <c:pt idx="159">
                  <c:v>6491.0836647132001</c:v>
                </c:pt>
                <c:pt idx="160">
                  <c:v>6545.2376571086397</c:v>
                </c:pt>
                <c:pt idx="161">
                  <c:v>6568.5539593900103</c:v>
                </c:pt>
                <c:pt idx="162">
                  <c:v>6608.5008858792398</c:v>
                </c:pt>
                <c:pt idx="163">
                  <c:v>6638.25215330636</c:v>
                </c:pt>
                <c:pt idx="164">
                  <c:v>6687.7261710503399</c:v>
                </c:pt>
              </c:numCache>
            </c:numRef>
          </c:cat>
          <c:val>
            <c:numRef>
              <c:f>firstPipe!$U$37:$U$204</c:f>
              <c:numCache>
                <c:formatCode>General</c:formatCode>
                <c:ptCount val="168"/>
                <c:pt idx="1">
                  <c:v>4.7</c:v>
                </c:pt>
                <c:pt idx="2">
                  <c:v>6.3</c:v>
                </c:pt>
                <c:pt idx="3">
                  <c:v>4.5</c:v>
                </c:pt>
                <c:pt idx="4">
                  <c:v>3.2</c:v>
                </c:pt>
                <c:pt idx="5">
                  <c:v>5.3</c:v>
                </c:pt>
                <c:pt idx="6">
                  <c:v>5.2</c:v>
                </c:pt>
                <c:pt idx="8">
                  <c:v>5.9</c:v>
                </c:pt>
                <c:pt idx="9">
                  <c:v>5.0999999999999996</c:v>
                </c:pt>
                <c:pt idx="10">
                  <c:v>5.0999999999999996</c:v>
                </c:pt>
                <c:pt idx="11">
                  <c:v>3.6</c:v>
                </c:pt>
                <c:pt idx="12">
                  <c:v>4</c:v>
                </c:pt>
                <c:pt idx="13">
                  <c:v>3.7</c:v>
                </c:pt>
                <c:pt idx="14">
                  <c:v>4.9000000000000004</c:v>
                </c:pt>
                <c:pt idx="15">
                  <c:v>3.9</c:v>
                </c:pt>
                <c:pt idx="16">
                  <c:v>5.6</c:v>
                </c:pt>
                <c:pt idx="17">
                  <c:v>4.0999999999999996</c:v>
                </c:pt>
                <c:pt idx="18">
                  <c:v>3.7</c:v>
                </c:pt>
                <c:pt idx="19">
                  <c:v>4.5999999999999996</c:v>
                </c:pt>
                <c:pt idx="20">
                  <c:v>4.9000000000000004</c:v>
                </c:pt>
                <c:pt idx="21">
                  <c:v>5</c:v>
                </c:pt>
                <c:pt idx="22">
                  <c:v>5</c:v>
                </c:pt>
                <c:pt idx="23">
                  <c:v>4.8</c:v>
                </c:pt>
                <c:pt idx="24">
                  <c:v>3.6</c:v>
                </c:pt>
                <c:pt idx="25">
                  <c:v>4.9000000000000004</c:v>
                </c:pt>
                <c:pt idx="26">
                  <c:v>4.8</c:v>
                </c:pt>
                <c:pt idx="27">
                  <c:v>3.7</c:v>
                </c:pt>
                <c:pt idx="28">
                  <c:v>3.4</c:v>
                </c:pt>
                <c:pt idx="29">
                  <c:v>3.9</c:v>
                </c:pt>
                <c:pt idx="30">
                  <c:v>5.5</c:v>
                </c:pt>
                <c:pt idx="31">
                  <c:v>4.5</c:v>
                </c:pt>
                <c:pt idx="32">
                  <c:v>5.5</c:v>
                </c:pt>
                <c:pt idx="33">
                  <c:v>4.5</c:v>
                </c:pt>
                <c:pt idx="34">
                  <c:v>4.2</c:v>
                </c:pt>
                <c:pt idx="35">
                  <c:v>5.6</c:v>
                </c:pt>
                <c:pt idx="36">
                  <c:v>4.5999999999999996</c:v>
                </c:pt>
                <c:pt idx="37">
                  <c:v>3.6</c:v>
                </c:pt>
                <c:pt idx="38">
                  <c:v>4.7</c:v>
                </c:pt>
                <c:pt idx="39">
                  <c:v>2.9</c:v>
                </c:pt>
                <c:pt idx="40">
                  <c:v>4.0999999999999996</c:v>
                </c:pt>
                <c:pt idx="41">
                  <c:v>4.9000000000000004</c:v>
                </c:pt>
                <c:pt idx="42">
                  <c:v>4.2</c:v>
                </c:pt>
                <c:pt idx="43">
                  <c:v>5.7</c:v>
                </c:pt>
                <c:pt idx="44">
                  <c:v>5.4</c:v>
                </c:pt>
                <c:pt idx="45">
                  <c:v>6.2</c:v>
                </c:pt>
                <c:pt idx="46">
                  <c:v>6.5</c:v>
                </c:pt>
                <c:pt idx="47">
                  <c:v>3.1</c:v>
                </c:pt>
                <c:pt idx="48">
                  <c:v>3.6</c:v>
                </c:pt>
                <c:pt idx="49">
                  <c:v>6.1</c:v>
                </c:pt>
                <c:pt idx="50">
                  <c:v>5.8</c:v>
                </c:pt>
                <c:pt idx="51">
                  <c:v>5.3</c:v>
                </c:pt>
                <c:pt idx="52">
                  <c:v>4.9000000000000004</c:v>
                </c:pt>
                <c:pt idx="53">
                  <c:v>4</c:v>
                </c:pt>
                <c:pt idx="54">
                  <c:v>5.7</c:v>
                </c:pt>
                <c:pt idx="55">
                  <c:v>6</c:v>
                </c:pt>
                <c:pt idx="56">
                  <c:v>4.2</c:v>
                </c:pt>
                <c:pt idx="57">
                  <c:v>3.8</c:v>
                </c:pt>
                <c:pt idx="58">
                  <c:v>4</c:v>
                </c:pt>
                <c:pt idx="59">
                  <c:v>3.2</c:v>
                </c:pt>
                <c:pt idx="60">
                  <c:v>3.4</c:v>
                </c:pt>
                <c:pt idx="61">
                  <c:v>3.9</c:v>
                </c:pt>
                <c:pt idx="62">
                  <c:v>3.7</c:v>
                </c:pt>
                <c:pt idx="63">
                  <c:v>3.7</c:v>
                </c:pt>
                <c:pt idx="64">
                  <c:v>3.8</c:v>
                </c:pt>
                <c:pt idx="65">
                  <c:v>3.5</c:v>
                </c:pt>
                <c:pt idx="66">
                  <c:v>5.2</c:v>
                </c:pt>
                <c:pt idx="67">
                  <c:v>5.6</c:v>
                </c:pt>
                <c:pt idx="68">
                  <c:v>4.9000000000000004</c:v>
                </c:pt>
                <c:pt idx="69">
                  <c:v>5.0999999999999996</c:v>
                </c:pt>
                <c:pt idx="70">
                  <c:v>5.9</c:v>
                </c:pt>
                <c:pt idx="71">
                  <c:v>4.8</c:v>
                </c:pt>
                <c:pt idx="72">
                  <c:v>4.0999999999999996</c:v>
                </c:pt>
                <c:pt idx="73">
                  <c:v>3.9</c:v>
                </c:pt>
                <c:pt idx="74">
                  <c:v>5.5</c:v>
                </c:pt>
                <c:pt idx="75">
                  <c:v>4.5999999999999996</c:v>
                </c:pt>
                <c:pt idx="76">
                  <c:v>4.5</c:v>
                </c:pt>
                <c:pt idx="77">
                  <c:v>5.5</c:v>
                </c:pt>
                <c:pt idx="78">
                  <c:v>2.5</c:v>
                </c:pt>
                <c:pt idx="79">
                  <c:v>4.0999999999999996</c:v>
                </c:pt>
                <c:pt idx="80">
                  <c:v>5.0999999999999996</c:v>
                </c:pt>
                <c:pt idx="81">
                  <c:v>5.5</c:v>
                </c:pt>
                <c:pt idx="82">
                  <c:v>4.9000000000000004</c:v>
                </c:pt>
                <c:pt idx="83">
                  <c:v>5</c:v>
                </c:pt>
                <c:pt idx="84">
                  <c:v>5.6</c:v>
                </c:pt>
                <c:pt idx="85">
                  <c:v>5</c:v>
                </c:pt>
                <c:pt idx="88">
                  <c:v>6</c:v>
                </c:pt>
                <c:pt idx="89">
                  <c:v>5.9</c:v>
                </c:pt>
                <c:pt idx="90">
                  <c:v>4.7</c:v>
                </c:pt>
                <c:pt idx="91">
                  <c:v>3.4</c:v>
                </c:pt>
                <c:pt idx="92">
                  <c:v>3.1</c:v>
                </c:pt>
                <c:pt idx="93">
                  <c:v>4.5999999999999996</c:v>
                </c:pt>
                <c:pt idx="94">
                  <c:v>4.0999999999999996</c:v>
                </c:pt>
                <c:pt idx="95">
                  <c:v>4.7</c:v>
                </c:pt>
                <c:pt idx="96">
                  <c:v>5.3</c:v>
                </c:pt>
                <c:pt idx="97">
                  <c:v>5.3</c:v>
                </c:pt>
                <c:pt idx="98">
                  <c:v>5</c:v>
                </c:pt>
                <c:pt idx="99">
                  <c:v>2.9</c:v>
                </c:pt>
                <c:pt idx="100">
                  <c:v>3.9</c:v>
                </c:pt>
                <c:pt idx="101">
                  <c:v>4.4000000000000004</c:v>
                </c:pt>
                <c:pt idx="102">
                  <c:v>4.2</c:v>
                </c:pt>
                <c:pt idx="103">
                  <c:v>5.3</c:v>
                </c:pt>
                <c:pt idx="104">
                  <c:v>5.3</c:v>
                </c:pt>
                <c:pt idx="105">
                  <c:v>3.3</c:v>
                </c:pt>
                <c:pt idx="106">
                  <c:v>4.5</c:v>
                </c:pt>
                <c:pt idx="107">
                  <c:v>4.4000000000000004</c:v>
                </c:pt>
                <c:pt idx="108">
                  <c:v>6</c:v>
                </c:pt>
                <c:pt idx="109">
                  <c:v>3.7</c:v>
                </c:pt>
                <c:pt idx="110">
                  <c:v>3.2</c:v>
                </c:pt>
                <c:pt idx="111">
                  <c:v>5.9</c:v>
                </c:pt>
                <c:pt idx="112">
                  <c:v>5.3</c:v>
                </c:pt>
                <c:pt idx="113">
                  <c:v>5.2</c:v>
                </c:pt>
                <c:pt idx="114">
                  <c:v>4.9000000000000004</c:v>
                </c:pt>
                <c:pt idx="115">
                  <c:v>5.0999999999999996</c:v>
                </c:pt>
                <c:pt idx="116">
                  <c:v>6</c:v>
                </c:pt>
                <c:pt idx="117">
                  <c:v>3</c:v>
                </c:pt>
                <c:pt idx="118">
                  <c:v>2</c:v>
                </c:pt>
                <c:pt idx="119">
                  <c:v>4.5999999999999996</c:v>
                </c:pt>
                <c:pt idx="120">
                  <c:v>3.1</c:v>
                </c:pt>
                <c:pt idx="121">
                  <c:v>4.0999999999999996</c:v>
                </c:pt>
                <c:pt idx="122">
                  <c:v>6.1</c:v>
                </c:pt>
                <c:pt idx="123">
                  <c:v>5.0999999999999996</c:v>
                </c:pt>
                <c:pt idx="124">
                  <c:v>5.6</c:v>
                </c:pt>
                <c:pt idx="125">
                  <c:v>4</c:v>
                </c:pt>
                <c:pt idx="126">
                  <c:v>4</c:v>
                </c:pt>
                <c:pt idx="127">
                  <c:v>3.9</c:v>
                </c:pt>
                <c:pt idx="128">
                  <c:v>4.9000000000000004</c:v>
                </c:pt>
                <c:pt idx="129">
                  <c:v>5.8</c:v>
                </c:pt>
                <c:pt idx="130">
                  <c:v>4.5</c:v>
                </c:pt>
                <c:pt idx="131">
                  <c:v>3.7</c:v>
                </c:pt>
                <c:pt idx="132">
                  <c:v>3.9</c:v>
                </c:pt>
                <c:pt idx="133">
                  <c:v>6.4</c:v>
                </c:pt>
                <c:pt idx="134">
                  <c:v>4.2</c:v>
                </c:pt>
                <c:pt idx="135">
                  <c:v>4.9000000000000004</c:v>
                </c:pt>
                <c:pt idx="136">
                  <c:v>5.0999999999999996</c:v>
                </c:pt>
                <c:pt idx="137">
                  <c:v>4.5</c:v>
                </c:pt>
                <c:pt idx="138">
                  <c:v>4.8</c:v>
                </c:pt>
                <c:pt idx="139">
                  <c:v>5.7</c:v>
                </c:pt>
                <c:pt idx="140">
                  <c:v>4.5</c:v>
                </c:pt>
                <c:pt idx="141">
                  <c:v>5.7</c:v>
                </c:pt>
                <c:pt idx="142">
                  <c:v>4.8</c:v>
                </c:pt>
                <c:pt idx="143">
                  <c:v>5.6</c:v>
                </c:pt>
                <c:pt idx="144">
                  <c:v>5.5</c:v>
                </c:pt>
                <c:pt idx="145">
                  <c:v>4.5</c:v>
                </c:pt>
                <c:pt idx="146">
                  <c:v>4.8</c:v>
                </c:pt>
                <c:pt idx="147">
                  <c:v>5</c:v>
                </c:pt>
                <c:pt idx="148">
                  <c:v>5.9</c:v>
                </c:pt>
                <c:pt idx="149">
                  <c:v>4.9000000000000004</c:v>
                </c:pt>
                <c:pt idx="150">
                  <c:v>5.6</c:v>
                </c:pt>
                <c:pt idx="151">
                  <c:v>5.6</c:v>
                </c:pt>
                <c:pt idx="152">
                  <c:v>5.3</c:v>
                </c:pt>
                <c:pt idx="153">
                  <c:v>4.5999999999999996</c:v>
                </c:pt>
                <c:pt idx="154">
                  <c:v>2.9</c:v>
                </c:pt>
                <c:pt idx="155">
                  <c:v>5.5</c:v>
                </c:pt>
                <c:pt idx="156">
                  <c:v>4.4000000000000004</c:v>
                </c:pt>
                <c:pt idx="157">
                  <c:v>5.5</c:v>
                </c:pt>
                <c:pt idx="158">
                  <c:v>5</c:v>
                </c:pt>
                <c:pt idx="159">
                  <c:v>5.4</c:v>
                </c:pt>
                <c:pt idx="160">
                  <c:v>4</c:v>
                </c:pt>
                <c:pt idx="161">
                  <c:v>5.3</c:v>
                </c:pt>
                <c:pt idx="162">
                  <c:v>5.7</c:v>
                </c:pt>
                <c:pt idx="163">
                  <c:v>5.7</c:v>
                </c:pt>
                <c:pt idx="164">
                  <c:v>3.8</c:v>
                </c:pt>
                <c:pt idx="165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E7-4850-96D5-D69DE7574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146768"/>
        <c:axId val="203147328"/>
      </c:lineChart>
      <c:catAx>
        <c:axId val="20314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Depth  ft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9253450657827258"/>
              <c:y val="0.879991316783777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7328"/>
        <c:crosses val="autoZero"/>
        <c:auto val="1"/>
        <c:lblAlgn val="ctr"/>
        <c:lblOffset val="100"/>
        <c:noMultiLvlLbl val="1"/>
      </c:catAx>
      <c:valAx>
        <c:axId val="203147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WL %</a:t>
                </a:r>
              </a:p>
            </c:rich>
          </c:tx>
          <c:layout>
            <c:manualLayout>
              <c:xMode val="edge"/>
              <c:yMode val="edge"/>
              <c:x val="2.1861350552350549E-2"/>
              <c:y val="0.328520542946221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6768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sz="1800" b="0" i="0" baseline="0"/>
              <a:t>ML% Classfication Pie Chart </a:t>
            </a:r>
            <a:endParaRPr lang="en-AE" sz="1800"/>
          </a:p>
          <a:p>
            <a:pPr>
              <a:defRPr/>
            </a:pPr>
            <a:r>
              <a:rPr lang="en-US" sz="1800" b="0" i="0" baseline="0"/>
              <a:t>4 1/2" TBG</a:t>
            </a:r>
            <a:endParaRPr lang="en-AE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697012621388043E-2"/>
          <c:y val="0.31693621683125561"/>
          <c:w val="0.71594347809630554"/>
          <c:h val="0.58829542297179926"/>
        </c:manualLayout>
      </c:layout>
      <c:pieChart>
        <c:varyColors val="1"/>
        <c:ser>
          <c:idx val="0"/>
          <c:order val="0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1-F53C-4B3C-AD72-8985525B2C3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3-F53C-4B3C-AD72-8985525B2C30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5-F53C-4B3C-AD72-8985525B2C30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7-F53C-4B3C-AD72-8985525B2C30}"/>
              </c:ext>
            </c:extLst>
          </c:dPt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3C-4B3C-AD72-8985525B2C30}"/>
                </c:ext>
              </c:extLst>
            </c:dLbl>
            <c:dLbl>
              <c:idx val="2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3C-4B3C-AD72-8985525B2C30}"/>
                </c:ext>
              </c:extLst>
            </c:dLbl>
            <c:dLbl>
              <c:idx val="3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3C-4B3C-AD72-8985525B2C30}"/>
                </c:ext>
              </c:extLst>
            </c:dLbl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firstPipe!$AE$30:$AE$33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firstPipe!$AI$30:$AI$33</c:f>
              <c:numCache>
                <c:formatCode>0%</c:formatCode>
                <c:ptCount val="4"/>
                <c:pt idx="0">
                  <c:v>0.52903225806451615</c:v>
                </c:pt>
                <c:pt idx="1">
                  <c:v>0.47096774193548385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3C-4B3C-AD72-8985525B2C30}"/>
            </c:ext>
          </c:extLst>
        </c:ser>
        <c:ser>
          <c:idx val="1"/>
          <c:order val="1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F53C-4B3C-AD72-8985525B2C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F53C-4B3C-AD72-8985525B2C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F53C-4B3C-AD72-8985525B2C3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F53C-4B3C-AD72-8985525B2C30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firstPipe!$AE$30:$AE$33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firstPipe!$AJ$30:$AJ$33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1-F53C-4B3C-AD72-8985525B2C30}"/>
            </c:ext>
          </c:extLst>
        </c:ser>
        <c:ser>
          <c:idx val="2"/>
          <c:order val="2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3-F53C-4B3C-AD72-8985525B2C3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5-F53C-4B3C-AD72-8985525B2C30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7-F53C-4B3C-AD72-8985525B2C30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9-F53C-4B3C-AD72-8985525B2C30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53C-4B3C-AD72-8985525B2C30}"/>
            </c:ext>
          </c:extLst>
        </c:ser>
        <c:ser>
          <c:idx val="3"/>
          <c:order val="3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C-F53C-4B3C-AD72-8985525B2C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E-F53C-4B3C-AD72-8985525B2C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0-F53C-4B3C-AD72-8985525B2C3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F53C-4B3C-AD72-8985525B2C30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53C-4B3C-AD72-8985525B2C30}"/>
            </c:ext>
          </c:extLst>
        </c:ser>
        <c:ser>
          <c:idx val="4"/>
          <c:order val="4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5-F53C-4B3C-AD72-8985525B2C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7-F53C-4B3C-AD72-8985525B2C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9-F53C-4B3C-AD72-8985525B2C3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B-F53C-4B3C-AD72-8985525B2C30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53C-4B3C-AD72-8985525B2C30}"/>
            </c:ext>
          </c:extLst>
        </c:ser>
        <c:ser>
          <c:idx val="5"/>
          <c:order val="5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E-F53C-4B3C-AD72-8985525B2C30}"/>
              </c:ext>
            </c:extLst>
          </c:dPt>
          <c:dPt>
            <c:idx val="1"/>
            <c:bubble3D val="0"/>
            <c:spPr>
              <a:solidFill>
                <a:srgbClr val="FFCC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0-F53C-4B3C-AD72-8985525B2C30}"/>
              </c:ext>
            </c:extLst>
          </c:dPt>
          <c:dPt>
            <c:idx val="2"/>
            <c:bubble3D val="0"/>
            <c:spPr>
              <a:solidFill>
                <a:srgbClr val="3366FF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2-F53C-4B3C-AD72-8985525B2C30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4-F53C-4B3C-AD72-8985525B2C30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F53C-4B3C-AD72-8985525B2C30}"/>
            </c:ext>
          </c:extLst>
        </c:ser>
        <c:ser>
          <c:idx val="6"/>
          <c:order val="6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7-F53C-4B3C-AD72-8985525B2C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9-F53C-4B3C-AD72-8985525B2C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B-F53C-4B3C-AD72-8985525B2C3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D-F53C-4B3C-AD72-8985525B2C30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F53C-4B3C-AD72-8985525B2C3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0"/>
      </c:pieChart>
    </c:plotArea>
    <c:legend>
      <c:legendPos val="r"/>
      <c:layout>
        <c:manualLayout>
          <c:xMode val="edge"/>
          <c:yMode val="edge"/>
          <c:x val="0.89883701034009233"/>
          <c:y val="0.38344104310230093"/>
          <c:w val="7.0119721123239304E-2"/>
          <c:h val="0.2939015973941421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algn="l" rtl="0">
            <a:defRPr lang="en-US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7" LNR EPDT</a:t>
            </a:r>
            <a:r>
              <a:rPr lang="en-US" altLang="zh-CN"/>
              <a:t> Max Loss (%)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70C0"/>
              </a:solidFill>
              <a:prstDash val="solid"/>
              <a:round/>
            </a:ln>
          </c:spPr>
          <c:marker>
            <c:symbol val="none"/>
          </c:marker>
          <c:cat>
            <c:numRef>
              <c:f>secondPipe!$G$2:$G$144</c:f>
              <c:numCache>
                <c:formatCode>0.0</c:formatCode>
                <c:ptCount val="143"/>
                <c:pt idx="1">
                  <c:v>1181.5753646852099</c:v>
                </c:pt>
                <c:pt idx="2">
                  <c:v>1228.3483695712</c:v>
                </c:pt>
                <c:pt idx="3">
                  <c:v>1268.59490865915</c:v>
                </c:pt>
                <c:pt idx="4">
                  <c:v>1325.6555228316599</c:v>
                </c:pt>
                <c:pt idx="6">
                  <c:v>1377.7562329672301</c:v>
                </c:pt>
                <c:pt idx="7">
                  <c:v>1443.8005626422901</c:v>
                </c:pt>
                <c:pt idx="8">
                  <c:v>1484.87996871072</c:v>
                </c:pt>
                <c:pt idx="9">
                  <c:v>1502.24687208924</c:v>
                </c:pt>
                <c:pt idx="11">
                  <c:v>1599.43473522675</c:v>
                </c:pt>
                <c:pt idx="12">
                  <c:v>1643.01898312862</c:v>
                </c:pt>
                <c:pt idx="13">
                  <c:v>1683.9313997414899</c:v>
                </c:pt>
                <c:pt idx="14">
                  <c:v>1691.11194633069</c:v>
                </c:pt>
                <c:pt idx="15">
                  <c:v>1731.52339457687</c:v>
                </c:pt>
                <c:pt idx="16">
                  <c:v>1772.85328482865</c:v>
                </c:pt>
                <c:pt idx="17">
                  <c:v>1805.9171970300699</c:v>
                </c:pt>
                <c:pt idx="18">
                  <c:v>1850.25289748197</c:v>
                </c:pt>
                <c:pt idx="19">
                  <c:v>1916.3807218848101</c:v>
                </c:pt>
                <c:pt idx="20">
                  <c:v>1951.78248646411</c:v>
                </c:pt>
                <c:pt idx="21">
                  <c:v>1974.07557878173</c:v>
                </c:pt>
                <c:pt idx="22">
                  <c:v>2035.0267300621299</c:v>
                </c:pt>
                <c:pt idx="23">
                  <c:v>2052.9780965351201</c:v>
                </c:pt>
                <c:pt idx="24">
                  <c:v>2111.0069323431699</c:v>
                </c:pt>
                <c:pt idx="25">
                  <c:v>2154.5911802450401</c:v>
                </c:pt>
                <c:pt idx="26">
                  <c:v>2189.9093850377299</c:v>
                </c:pt>
                <c:pt idx="27">
                  <c:v>2225.0594167234099</c:v>
                </c:pt>
                <c:pt idx="28">
                  <c:v>2265.8868882062998</c:v>
                </c:pt>
                <c:pt idx="29">
                  <c:v>2315.2305193850002</c:v>
                </c:pt>
                <c:pt idx="30">
                  <c:v>2322.6612861784101</c:v>
                </c:pt>
                <c:pt idx="31">
                  <c:v>2363.6557411847498</c:v>
                </c:pt>
                <c:pt idx="32">
                  <c:v>2402.2289351011</c:v>
                </c:pt>
                <c:pt idx="33">
                  <c:v>2472.3620149490098</c:v>
                </c:pt>
                <c:pt idx="34">
                  <c:v>2507.54164560564</c:v>
                </c:pt>
                <c:pt idx="35">
                  <c:v>2537.33455340706</c:v>
                </c:pt>
                <c:pt idx="36">
                  <c:v>2591.1459009247901</c:v>
                </c:pt>
                <c:pt idx="37">
                  <c:v>2608.46930518011</c:v>
                </c:pt>
                <c:pt idx="38">
                  <c:v>2661.9459009247898</c:v>
                </c:pt>
                <c:pt idx="39">
                  <c:v>2681.3615037616701</c:v>
                </c:pt>
                <c:pt idx="40">
                  <c:v>2722.2849080169899</c:v>
                </c:pt>
                <c:pt idx="41">
                  <c:v>2761.7856172368502</c:v>
                </c:pt>
                <c:pt idx="42">
                  <c:v>2804.38278035741</c:v>
                </c:pt>
                <c:pt idx="43">
                  <c:v>2858.7799434779799</c:v>
                </c:pt>
                <c:pt idx="44">
                  <c:v>2883.2168229106001</c:v>
                </c:pt>
                <c:pt idx="45">
                  <c:v>2944.3090214921699</c:v>
                </c:pt>
                <c:pt idx="46">
                  <c:v>2967.23951794607</c:v>
                </c:pt>
                <c:pt idx="47">
                  <c:v>3026.7416456056399</c:v>
                </c:pt>
                <c:pt idx="48">
                  <c:v>3061.80689383259</c:v>
                </c:pt>
                <c:pt idx="49">
                  <c:v>3105.49200021557</c:v>
                </c:pt>
                <c:pt idx="50">
                  <c:v>3131.1005108538702</c:v>
                </c:pt>
                <c:pt idx="51">
                  <c:v>3176.3756881588301</c:v>
                </c:pt>
                <c:pt idx="52">
                  <c:v>3220.8976739744298</c:v>
                </c:pt>
                <c:pt idx="53">
                  <c:v>3258.8083122723101</c:v>
                </c:pt>
                <c:pt idx="54">
                  <c:v>3302.74448248507</c:v>
                </c:pt>
                <c:pt idx="55">
                  <c:v>3338.6466101446499</c:v>
                </c:pt>
                <c:pt idx="56">
                  <c:v>3358.9827803574099</c:v>
                </c:pt>
                <c:pt idx="57">
                  <c:v>3394.13171652763</c:v>
                </c:pt>
                <c:pt idx="58">
                  <c:v>3433.3813619176999</c:v>
                </c:pt>
                <c:pt idx="59">
                  <c:v>3484.26363142124</c:v>
                </c:pt>
                <c:pt idx="60">
                  <c:v>3517.1529931233699</c:v>
                </c:pt>
                <c:pt idx="61">
                  <c:v>3547.6154044708901</c:v>
                </c:pt>
                <c:pt idx="62">
                  <c:v>3600.1714328396802</c:v>
                </c:pt>
                <c:pt idx="63">
                  <c:v>3635.4877448964198</c:v>
                </c:pt>
                <c:pt idx="64">
                  <c:v>3690.9728512793999</c:v>
                </c:pt>
                <c:pt idx="65">
                  <c:v>3718.0040569531602</c:v>
                </c:pt>
                <c:pt idx="66">
                  <c:v>3767.7983831942902</c:v>
                </c:pt>
                <c:pt idx="67">
                  <c:v>3800.8551207829501</c:v>
                </c:pt>
                <c:pt idx="68">
                  <c:v>3821.0239151091901</c:v>
                </c:pt>
                <c:pt idx="69">
                  <c:v>3878.2244933622801</c:v>
                </c:pt>
                <c:pt idx="70">
                  <c:v>3924.1253744195501</c:v>
                </c:pt>
                <c:pt idx="71">
                  <c:v>3964.3834601335002</c:v>
                </c:pt>
                <c:pt idx="72">
                  <c:v>4007.36793126784</c:v>
                </c:pt>
                <c:pt idx="73">
                  <c:v>4042.6286302452299</c:v>
                </c:pt>
                <c:pt idx="74">
                  <c:v>4060.1750256887399</c:v>
                </c:pt>
                <c:pt idx="75">
                  <c:v>4105.8460262689696</c:v>
                </c:pt>
                <c:pt idx="76">
                  <c:v>4134.8937124202503</c:v>
                </c:pt>
                <c:pt idx="77">
                  <c:v>4182.4692436738796</c:v>
                </c:pt>
                <c:pt idx="78">
                  <c:v>4216.6195809229503</c:v>
                </c:pt>
                <c:pt idx="79">
                  <c:v>4257.9859599494603</c:v>
                </c:pt>
                <c:pt idx="80">
                  <c:v>4298.4293568881703</c:v>
                </c:pt>
                <c:pt idx="81">
                  <c:v>4339.3761986020399</c:v>
                </c:pt>
                <c:pt idx="82">
                  <c:v>4406.8377984749004</c:v>
                </c:pt>
                <c:pt idx="83">
                  <c:v>4423.2836611304701</c:v>
                </c:pt>
                <c:pt idx="84">
                  <c:v>4466.41209687009</c:v>
                </c:pt>
                <c:pt idx="85">
                  <c:v>4508.2097638292198</c:v>
                </c:pt>
                <c:pt idx="86">
                  <c:v>4557.66259753541</c:v>
                </c:pt>
                <c:pt idx="87">
                  <c:v>4597.7847079008097</c:v>
                </c:pt>
                <c:pt idx="88">
                  <c:v>4646.7439601791102</c:v>
                </c:pt>
                <c:pt idx="89">
                  <c:v>4674.6513054438401</c:v>
                </c:pt>
                <c:pt idx="90">
                  <c:v>4716.7243852350402</c:v>
                </c:pt>
                <c:pt idx="91">
                  <c:v>4754.7064988784005</c:v>
                </c:pt>
                <c:pt idx="92">
                  <c:v>4774.5361359751796</c:v>
                </c:pt>
                <c:pt idx="93">
                  <c:v>4843.17601558959</c:v>
                </c:pt>
                <c:pt idx="94">
                  <c:v>4885.8145000552604</c:v>
                </c:pt>
                <c:pt idx="95">
                  <c:v>4896.60784682946</c:v>
                </c:pt>
                <c:pt idx="96">
                  <c:v>4964.6501749950203</c:v>
                </c:pt>
                <c:pt idx="97">
                  <c:v>4977.93295744837</c:v>
                </c:pt>
                <c:pt idx="98">
                  <c:v>5011.4843687386901</c:v>
                </c:pt>
                <c:pt idx="99">
                  <c:v>5061.1210228738901</c:v>
                </c:pt>
                <c:pt idx="100">
                  <c:v>5095.6248178345204</c:v>
                </c:pt>
                <c:pt idx="101">
                  <c:v>5138.2081511678498</c:v>
                </c:pt>
                <c:pt idx="102">
                  <c:v>5186.5414845011801</c:v>
                </c:pt>
                <c:pt idx="103">
                  <c:v>5214.4581511678498</c:v>
                </c:pt>
                <c:pt idx="105">
                  <c:v>5302.6138843593799</c:v>
                </c:pt>
                <c:pt idx="106">
                  <c:v>5344.0636229525398</c:v>
                </c:pt>
                <c:pt idx="107">
                  <c:v>5383.224056686</c:v>
                </c:pt>
                <c:pt idx="108">
                  <c:v>5423.974056686</c:v>
                </c:pt>
                <c:pt idx="109">
                  <c:v>5465.8073900193303</c:v>
                </c:pt>
                <c:pt idx="110">
                  <c:v>5503.8907233526697</c:v>
                </c:pt>
                <c:pt idx="111">
                  <c:v>5539.724056686</c:v>
                </c:pt>
                <c:pt idx="112">
                  <c:v>5588.474056686</c:v>
                </c:pt>
                <c:pt idx="113">
                  <c:v>5625.0573900193303</c:v>
                </c:pt>
                <c:pt idx="114">
                  <c:v>5666.0573900193303</c:v>
                </c:pt>
                <c:pt idx="115">
                  <c:v>5680.6407233526697</c:v>
                </c:pt>
                <c:pt idx="116">
                  <c:v>5730.2217454330803</c:v>
                </c:pt>
                <c:pt idx="117">
                  <c:v>5756.05184252046</c:v>
                </c:pt>
                <c:pt idx="118">
                  <c:v>5798.1432533264197</c:v>
                </c:pt>
                <c:pt idx="119">
                  <c:v>5853.3932533264197</c:v>
                </c:pt>
                <c:pt idx="120">
                  <c:v>5880.8099199930803</c:v>
                </c:pt>
                <c:pt idx="121">
                  <c:v>5929.6432533264197</c:v>
                </c:pt>
                <c:pt idx="122">
                  <c:v>5965.22658665975</c:v>
                </c:pt>
                <c:pt idx="123">
                  <c:v>6004.6432533264197</c:v>
                </c:pt>
                <c:pt idx="124">
                  <c:v>6046.1432533264197</c:v>
                </c:pt>
                <c:pt idx="125">
                  <c:v>6084.47658665975</c:v>
                </c:pt>
                <c:pt idx="126">
                  <c:v>6123.0370867664396</c:v>
                </c:pt>
                <c:pt idx="127">
                  <c:v>6170.4218301124401</c:v>
                </c:pt>
                <c:pt idx="128">
                  <c:v>6206.6916336612403</c:v>
                </c:pt>
                <c:pt idx="129">
                  <c:v>6249.3964023557901</c:v>
                </c:pt>
                <c:pt idx="130">
                  <c:v>6255.4970835978702</c:v>
                </c:pt>
                <c:pt idx="131">
                  <c:v>6323.1060031162497</c:v>
                </c:pt>
                <c:pt idx="132">
                  <c:v>6358.4565259299397</c:v>
                </c:pt>
                <c:pt idx="133">
                  <c:v>6377.1764245357599</c:v>
                </c:pt>
                <c:pt idx="134">
                  <c:v>6420.2990481099096</c:v>
                </c:pt>
                <c:pt idx="135">
                  <c:v>6471.6116273240996</c:v>
                </c:pt>
                <c:pt idx="136">
                  <c:v>6496.1814942442597</c:v>
                </c:pt>
                <c:pt idx="137">
                  <c:v>6554.3468934838002</c:v>
                </c:pt>
                <c:pt idx="138">
                  <c:v>6592.4552585028096</c:v>
                </c:pt>
                <c:pt idx="139">
                  <c:v>6611.5930119882396</c:v>
                </c:pt>
                <c:pt idx="140">
                  <c:v>6681.45834785642</c:v>
                </c:pt>
              </c:numCache>
            </c:numRef>
          </c:cat>
          <c:val>
            <c:numRef>
              <c:f>secondPipe!$H$2:$H$144</c:f>
              <c:numCache>
                <c:formatCode>0.0</c:formatCode>
                <c:ptCount val="143"/>
                <c:pt idx="1">
                  <c:v>4.51318983001274</c:v>
                </c:pt>
                <c:pt idx="2">
                  <c:v>6.20063457295179</c:v>
                </c:pt>
                <c:pt idx="3">
                  <c:v>4.78790568706484</c:v>
                </c:pt>
                <c:pt idx="4">
                  <c:v>4.72136036500385</c:v>
                </c:pt>
                <c:pt idx="6">
                  <c:v>4.1468185381823597</c:v>
                </c:pt>
                <c:pt idx="7">
                  <c:v>4.4857296715429102</c:v>
                </c:pt>
                <c:pt idx="8">
                  <c:v>3.8245437353370701</c:v>
                </c:pt>
                <c:pt idx="9">
                  <c:v>4.3812115969463497</c:v>
                </c:pt>
                <c:pt idx="11">
                  <c:v>3.7578868997818899</c:v>
                </c:pt>
                <c:pt idx="12">
                  <c:v>3.5729379637918299</c:v>
                </c:pt>
                <c:pt idx="13">
                  <c:v>4.8760390556128002</c:v>
                </c:pt>
                <c:pt idx="14">
                  <c:v>4.6051248893144798</c:v>
                </c:pt>
                <c:pt idx="15">
                  <c:v>4.0571524557291498</c:v>
                </c:pt>
                <c:pt idx="16">
                  <c:v>3.8622844330561401</c:v>
                </c:pt>
                <c:pt idx="17">
                  <c:v>4.9461427718232898</c:v>
                </c:pt>
                <c:pt idx="18">
                  <c:v>4.4908696492648499</c:v>
                </c:pt>
                <c:pt idx="19">
                  <c:v>3.7074718668964599</c:v>
                </c:pt>
                <c:pt idx="20">
                  <c:v>5.3702920422907203</c:v>
                </c:pt>
                <c:pt idx="21">
                  <c:v>5.48632641790475</c:v>
                </c:pt>
                <c:pt idx="22">
                  <c:v>4.25332904229428</c:v>
                </c:pt>
                <c:pt idx="23">
                  <c:v>4.2866353770974097</c:v>
                </c:pt>
                <c:pt idx="24">
                  <c:v>2.5634810821347802</c:v>
                </c:pt>
                <c:pt idx="25">
                  <c:v>3.8310933564405101</c:v>
                </c:pt>
                <c:pt idx="26">
                  <c:v>3.8004400760218</c:v>
                </c:pt>
                <c:pt idx="27">
                  <c:v>3.9431661137780001</c:v>
                </c:pt>
                <c:pt idx="28">
                  <c:v>3.6843384758831501</c:v>
                </c:pt>
                <c:pt idx="29">
                  <c:v>5.88534721428538</c:v>
                </c:pt>
                <c:pt idx="30">
                  <c:v>4.4182252374181301</c:v>
                </c:pt>
                <c:pt idx="31">
                  <c:v>4.7056543818596301</c:v>
                </c:pt>
                <c:pt idx="32">
                  <c:v>4.3365409160835098</c:v>
                </c:pt>
                <c:pt idx="33">
                  <c:v>4.7209959333002303</c:v>
                </c:pt>
                <c:pt idx="34">
                  <c:v>3.1214029249623398</c:v>
                </c:pt>
                <c:pt idx="35">
                  <c:v>4.1574557535869596</c:v>
                </c:pt>
                <c:pt idx="36">
                  <c:v>4.8362654498388302</c:v>
                </c:pt>
                <c:pt idx="37">
                  <c:v>3.9503044310759701</c:v>
                </c:pt>
                <c:pt idx="38">
                  <c:v>3.73655874481355</c:v>
                </c:pt>
                <c:pt idx="39">
                  <c:v>3.4260792390802899</c:v>
                </c:pt>
                <c:pt idx="40">
                  <c:v>3.5839609252122302</c:v>
                </c:pt>
                <c:pt idx="41">
                  <c:v>3.3557647522626</c:v>
                </c:pt>
                <c:pt idx="42">
                  <c:v>3.7285876371757101</c:v>
                </c:pt>
                <c:pt idx="43">
                  <c:v>4.0053772590703201</c:v>
                </c:pt>
                <c:pt idx="44">
                  <c:v>4.3394982406656304</c:v>
                </c:pt>
                <c:pt idx="45">
                  <c:v>4.1416947696789101</c:v>
                </c:pt>
                <c:pt idx="46">
                  <c:v>4.1086148266087799</c:v>
                </c:pt>
                <c:pt idx="47">
                  <c:v>2.29060534987766</c:v>
                </c:pt>
                <c:pt idx="48">
                  <c:v>4.2230963146425298</c:v>
                </c:pt>
                <c:pt idx="49">
                  <c:v>4.7904498576849202</c:v>
                </c:pt>
                <c:pt idx="50">
                  <c:v>5.0649809478731704</c:v>
                </c:pt>
                <c:pt idx="51">
                  <c:v>3.6496921019516502</c:v>
                </c:pt>
                <c:pt idx="52">
                  <c:v>4.5820786536369402</c:v>
                </c:pt>
                <c:pt idx="53">
                  <c:v>4.8431072916235101</c:v>
                </c:pt>
                <c:pt idx="54">
                  <c:v>4.1590137288409901</c:v>
                </c:pt>
                <c:pt idx="55">
                  <c:v>5.8015507132266197</c:v>
                </c:pt>
                <c:pt idx="56">
                  <c:v>3.2740913602475001</c:v>
                </c:pt>
                <c:pt idx="57">
                  <c:v>4.1738266782635103</c:v>
                </c:pt>
                <c:pt idx="58">
                  <c:v>3.8755285626349201</c:v>
                </c:pt>
                <c:pt idx="59">
                  <c:v>4.7150937640541102</c:v>
                </c:pt>
                <c:pt idx="60">
                  <c:v>3.8702924724768</c:v>
                </c:pt>
                <c:pt idx="61">
                  <c:v>3.9082430675795901</c:v>
                </c:pt>
                <c:pt idx="62">
                  <c:v>5.05386433841075</c:v>
                </c:pt>
                <c:pt idx="63">
                  <c:v>4.2754198339740901</c:v>
                </c:pt>
                <c:pt idx="64">
                  <c:v>4.6957247912375797</c:v>
                </c:pt>
                <c:pt idx="65">
                  <c:v>5.04445547238406</c:v>
                </c:pt>
                <c:pt idx="66">
                  <c:v>2.9710101976145502</c:v>
                </c:pt>
                <c:pt idx="67">
                  <c:v>4.1791106234585698</c:v>
                </c:pt>
                <c:pt idx="68">
                  <c:v>4.1421852436072797</c:v>
                </c:pt>
                <c:pt idx="69">
                  <c:v>4.1456707406862101</c:v>
                </c:pt>
                <c:pt idx="70">
                  <c:v>5.1205927390863399</c:v>
                </c:pt>
                <c:pt idx="71">
                  <c:v>5.4490083197532204</c:v>
                </c:pt>
                <c:pt idx="72">
                  <c:v>3.8672211839169801</c:v>
                </c:pt>
                <c:pt idx="73">
                  <c:v>6.9150552552700804</c:v>
                </c:pt>
                <c:pt idx="74">
                  <c:v>4.9000000000000004</c:v>
                </c:pt>
                <c:pt idx="75">
                  <c:v>4.8166139992058303</c:v>
                </c:pt>
                <c:pt idx="76">
                  <c:v>6.51284052293245</c:v>
                </c:pt>
                <c:pt idx="77">
                  <c:v>4.9000000000000004</c:v>
                </c:pt>
                <c:pt idx="78">
                  <c:v>4.0349075580878404</c:v>
                </c:pt>
                <c:pt idx="79">
                  <c:v>4.2638415528040303</c:v>
                </c:pt>
                <c:pt idx="80">
                  <c:v>5.02824364474563</c:v>
                </c:pt>
                <c:pt idx="81">
                  <c:v>3.9034468006807299</c:v>
                </c:pt>
                <c:pt idx="82">
                  <c:v>5.6019527782998297</c:v>
                </c:pt>
                <c:pt idx="83">
                  <c:v>6.3885972566511997</c:v>
                </c:pt>
                <c:pt idx="84">
                  <c:v>3.3569595307951001</c:v>
                </c:pt>
                <c:pt idx="85">
                  <c:v>4.1786452898930202</c:v>
                </c:pt>
                <c:pt idx="86">
                  <c:v>5.0671193660045803</c:v>
                </c:pt>
                <c:pt idx="87">
                  <c:v>3.79678651826675</c:v>
                </c:pt>
                <c:pt idx="88">
                  <c:v>4.0159340118898701</c:v>
                </c:pt>
                <c:pt idx="89">
                  <c:v>4.5754566035380497</c:v>
                </c:pt>
                <c:pt idx="90">
                  <c:v>4.0861715493851003</c:v>
                </c:pt>
                <c:pt idx="91">
                  <c:v>5.6743377800799397</c:v>
                </c:pt>
                <c:pt idx="92">
                  <c:v>3.7142043910950702</c:v>
                </c:pt>
                <c:pt idx="93">
                  <c:v>3.7407355226775598</c:v>
                </c:pt>
                <c:pt idx="94">
                  <c:v>5.3473787838993596</c:v>
                </c:pt>
                <c:pt idx="95">
                  <c:v>5.4209902738495499</c:v>
                </c:pt>
                <c:pt idx="96">
                  <c:v>3.8855807942643801</c:v>
                </c:pt>
                <c:pt idx="97">
                  <c:v>5.2734617818938396</c:v>
                </c:pt>
                <c:pt idx="98">
                  <c:v>4.7762023346608098</c:v>
                </c:pt>
                <c:pt idx="99">
                  <c:v>5.7948746523957704</c:v>
                </c:pt>
                <c:pt idx="100">
                  <c:v>4.7593325723858797</c:v>
                </c:pt>
                <c:pt idx="101">
                  <c:v>5.4351768157555904</c:v>
                </c:pt>
                <c:pt idx="102">
                  <c:v>4.7569548640723101</c:v>
                </c:pt>
                <c:pt idx="103">
                  <c:v>4.2886042567353497</c:v>
                </c:pt>
                <c:pt idx="105">
                  <c:v>4.7578573406106397</c:v>
                </c:pt>
                <c:pt idx="106">
                  <c:v>4.7146647619761497</c:v>
                </c:pt>
                <c:pt idx="107">
                  <c:v>3.0841522824842098</c:v>
                </c:pt>
                <c:pt idx="108">
                  <c:v>5.0415495682937497</c:v>
                </c:pt>
                <c:pt idx="109">
                  <c:v>5.9724765785841303</c:v>
                </c:pt>
                <c:pt idx="110">
                  <c:v>4.1423181498687498</c:v>
                </c:pt>
                <c:pt idx="111">
                  <c:v>4.4638284759854399</c:v>
                </c:pt>
                <c:pt idx="112">
                  <c:v>6.52587583119863</c:v>
                </c:pt>
                <c:pt idx="113">
                  <c:v>3.46143199934806</c:v>
                </c:pt>
                <c:pt idx="114">
                  <c:v>5.1705688772449996</c:v>
                </c:pt>
                <c:pt idx="115">
                  <c:v>3.9401911222747299</c:v>
                </c:pt>
                <c:pt idx="116">
                  <c:v>5.9998340196696001</c:v>
                </c:pt>
                <c:pt idx="117">
                  <c:v>5.2100252279743797</c:v>
                </c:pt>
                <c:pt idx="118">
                  <c:v>5.6932575636301896</c:v>
                </c:pt>
                <c:pt idx="119">
                  <c:v>3.8652737310763801</c:v>
                </c:pt>
                <c:pt idx="120">
                  <c:v>4.4101570608475802</c:v>
                </c:pt>
                <c:pt idx="121">
                  <c:v>4.3020772457478103</c:v>
                </c:pt>
                <c:pt idx="122">
                  <c:v>4.9231038955534299</c:v>
                </c:pt>
                <c:pt idx="123">
                  <c:v>5.3227022762093199</c:v>
                </c:pt>
                <c:pt idx="124">
                  <c:v>7.1150718271896398</c:v>
                </c:pt>
                <c:pt idx="125">
                  <c:v>4.6056655002493603</c:v>
                </c:pt>
                <c:pt idx="126">
                  <c:v>4.6670281913110001</c:v>
                </c:pt>
                <c:pt idx="127">
                  <c:v>4.8659079350119097</c:v>
                </c:pt>
                <c:pt idx="128">
                  <c:v>4.7413326180913504</c:v>
                </c:pt>
                <c:pt idx="129">
                  <c:v>5.2522399185848396</c:v>
                </c:pt>
                <c:pt idx="130">
                  <c:v>4.8048517261592796</c:v>
                </c:pt>
                <c:pt idx="131">
                  <c:v>6.2280925595130396</c:v>
                </c:pt>
                <c:pt idx="132">
                  <c:v>6.64985636285647</c:v>
                </c:pt>
                <c:pt idx="133">
                  <c:v>7.4510270793715803</c:v>
                </c:pt>
                <c:pt idx="134">
                  <c:v>6.2314456846569</c:v>
                </c:pt>
                <c:pt idx="135">
                  <c:v>5.9147150534783899</c:v>
                </c:pt>
                <c:pt idx="136">
                  <c:v>6.8726456227914499</c:v>
                </c:pt>
                <c:pt idx="137">
                  <c:v>6.0965337307942402</c:v>
                </c:pt>
                <c:pt idx="138">
                  <c:v>7.0408622001168304</c:v>
                </c:pt>
                <c:pt idx="139">
                  <c:v>7.54601191764813</c:v>
                </c:pt>
                <c:pt idx="140">
                  <c:v>6.6851167623671897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6-4BC0-9310-144AD30B7F5E}"/>
            </c:ext>
          </c:extLst>
        </c:ser>
        <c:ser>
          <c:idx val="1"/>
          <c:order val="1"/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secondPipe!$G$2:$G$144</c:f>
              <c:numCache>
                <c:formatCode>0.0</c:formatCode>
                <c:ptCount val="143"/>
                <c:pt idx="1">
                  <c:v>1181.5753646852099</c:v>
                </c:pt>
                <c:pt idx="2">
                  <c:v>1228.3483695712</c:v>
                </c:pt>
                <c:pt idx="3">
                  <c:v>1268.59490865915</c:v>
                </c:pt>
                <c:pt idx="4">
                  <c:v>1325.6555228316599</c:v>
                </c:pt>
                <c:pt idx="6">
                  <c:v>1377.7562329672301</c:v>
                </c:pt>
                <c:pt idx="7">
                  <c:v>1443.8005626422901</c:v>
                </c:pt>
                <c:pt idx="8">
                  <c:v>1484.87996871072</c:v>
                </c:pt>
                <c:pt idx="9">
                  <c:v>1502.24687208924</c:v>
                </c:pt>
                <c:pt idx="11">
                  <c:v>1599.43473522675</c:v>
                </c:pt>
                <c:pt idx="12">
                  <c:v>1643.01898312862</c:v>
                </c:pt>
                <c:pt idx="13">
                  <c:v>1683.9313997414899</c:v>
                </c:pt>
                <c:pt idx="14">
                  <c:v>1691.11194633069</c:v>
                </c:pt>
                <c:pt idx="15">
                  <c:v>1731.52339457687</c:v>
                </c:pt>
                <c:pt idx="16">
                  <c:v>1772.85328482865</c:v>
                </c:pt>
                <c:pt idx="17">
                  <c:v>1805.9171970300699</c:v>
                </c:pt>
                <c:pt idx="18">
                  <c:v>1850.25289748197</c:v>
                </c:pt>
                <c:pt idx="19">
                  <c:v>1916.3807218848101</c:v>
                </c:pt>
                <c:pt idx="20">
                  <c:v>1951.78248646411</c:v>
                </c:pt>
                <c:pt idx="21">
                  <c:v>1974.07557878173</c:v>
                </c:pt>
                <c:pt idx="22">
                  <c:v>2035.0267300621299</c:v>
                </c:pt>
                <c:pt idx="23">
                  <c:v>2052.9780965351201</c:v>
                </c:pt>
                <c:pt idx="24">
                  <c:v>2111.0069323431699</c:v>
                </c:pt>
                <c:pt idx="25">
                  <c:v>2154.5911802450401</c:v>
                </c:pt>
                <c:pt idx="26">
                  <c:v>2189.9093850377299</c:v>
                </c:pt>
                <c:pt idx="27">
                  <c:v>2225.0594167234099</c:v>
                </c:pt>
                <c:pt idx="28">
                  <c:v>2265.8868882062998</c:v>
                </c:pt>
                <c:pt idx="29">
                  <c:v>2315.2305193850002</c:v>
                </c:pt>
                <c:pt idx="30">
                  <c:v>2322.6612861784101</c:v>
                </c:pt>
                <c:pt idx="31">
                  <c:v>2363.6557411847498</c:v>
                </c:pt>
                <c:pt idx="32">
                  <c:v>2402.2289351011</c:v>
                </c:pt>
                <c:pt idx="33">
                  <c:v>2472.3620149490098</c:v>
                </c:pt>
                <c:pt idx="34">
                  <c:v>2507.54164560564</c:v>
                </c:pt>
                <c:pt idx="35">
                  <c:v>2537.33455340706</c:v>
                </c:pt>
                <c:pt idx="36">
                  <c:v>2591.1459009247901</c:v>
                </c:pt>
                <c:pt idx="37">
                  <c:v>2608.46930518011</c:v>
                </c:pt>
                <c:pt idx="38">
                  <c:v>2661.9459009247898</c:v>
                </c:pt>
                <c:pt idx="39">
                  <c:v>2681.3615037616701</c:v>
                </c:pt>
                <c:pt idx="40">
                  <c:v>2722.2849080169899</c:v>
                </c:pt>
                <c:pt idx="41">
                  <c:v>2761.7856172368502</c:v>
                </c:pt>
                <c:pt idx="42">
                  <c:v>2804.38278035741</c:v>
                </c:pt>
                <c:pt idx="43">
                  <c:v>2858.7799434779799</c:v>
                </c:pt>
                <c:pt idx="44">
                  <c:v>2883.2168229106001</c:v>
                </c:pt>
                <c:pt idx="45">
                  <c:v>2944.3090214921699</c:v>
                </c:pt>
                <c:pt idx="46">
                  <c:v>2967.23951794607</c:v>
                </c:pt>
                <c:pt idx="47">
                  <c:v>3026.7416456056399</c:v>
                </c:pt>
                <c:pt idx="48">
                  <c:v>3061.80689383259</c:v>
                </c:pt>
                <c:pt idx="49">
                  <c:v>3105.49200021557</c:v>
                </c:pt>
                <c:pt idx="50">
                  <c:v>3131.1005108538702</c:v>
                </c:pt>
                <c:pt idx="51">
                  <c:v>3176.3756881588301</c:v>
                </c:pt>
                <c:pt idx="52">
                  <c:v>3220.8976739744298</c:v>
                </c:pt>
                <c:pt idx="53">
                  <c:v>3258.8083122723101</c:v>
                </c:pt>
                <c:pt idx="54">
                  <c:v>3302.74448248507</c:v>
                </c:pt>
                <c:pt idx="55">
                  <c:v>3338.6466101446499</c:v>
                </c:pt>
                <c:pt idx="56">
                  <c:v>3358.9827803574099</c:v>
                </c:pt>
                <c:pt idx="57">
                  <c:v>3394.13171652763</c:v>
                </c:pt>
                <c:pt idx="58">
                  <c:v>3433.3813619176999</c:v>
                </c:pt>
                <c:pt idx="59">
                  <c:v>3484.26363142124</c:v>
                </c:pt>
                <c:pt idx="60">
                  <c:v>3517.1529931233699</c:v>
                </c:pt>
                <c:pt idx="61">
                  <c:v>3547.6154044708901</c:v>
                </c:pt>
                <c:pt idx="62">
                  <c:v>3600.1714328396802</c:v>
                </c:pt>
                <c:pt idx="63">
                  <c:v>3635.4877448964198</c:v>
                </c:pt>
                <c:pt idx="64">
                  <c:v>3690.9728512793999</c:v>
                </c:pt>
                <c:pt idx="65">
                  <c:v>3718.0040569531602</c:v>
                </c:pt>
                <c:pt idx="66">
                  <c:v>3767.7983831942902</c:v>
                </c:pt>
                <c:pt idx="67">
                  <c:v>3800.8551207829501</c:v>
                </c:pt>
                <c:pt idx="68">
                  <c:v>3821.0239151091901</c:v>
                </c:pt>
                <c:pt idx="69">
                  <c:v>3878.2244933622801</c:v>
                </c:pt>
                <c:pt idx="70">
                  <c:v>3924.1253744195501</c:v>
                </c:pt>
                <c:pt idx="71">
                  <c:v>3964.3834601335002</c:v>
                </c:pt>
                <c:pt idx="72">
                  <c:v>4007.36793126784</c:v>
                </c:pt>
                <c:pt idx="73">
                  <c:v>4042.6286302452299</c:v>
                </c:pt>
                <c:pt idx="74">
                  <c:v>4060.1750256887399</c:v>
                </c:pt>
                <c:pt idx="75">
                  <c:v>4105.8460262689696</c:v>
                </c:pt>
                <c:pt idx="76">
                  <c:v>4134.8937124202503</c:v>
                </c:pt>
                <c:pt idx="77">
                  <c:v>4182.4692436738796</c:v>
                </c:pt>
                <c:pt idx="78">
                  <c:v>4216.6195809229503</c:v>
                </c:pt>
                <c:pt idx="79">
                  <c:v>4257.9859599494603</c:v>
                </c:pt>
                <c:pt idx="80">
                  <c:v>4298.4293568881703</c:v>
                </c:pt>
                <c:pt idx="81">
                  <c:v>4339.3761986020399</c:v>
                </c:pt>
                <c:pt idx="82">
                  <c:v>4406.8377984749004</c:v>
                </c:pt>
                <c:pt idx="83">
                  <c:v>4423.2836611304701</c:v>
                </c:pt>
                <c:pt idx="84">
                  <c:v>4466.41209687009</c:v>
                </c:pt>
                <c:pt idx="85">
                  <c:v>4508.2097638292198</c:v>
                </c:pt>
                <c:pt idx="86">
                  <c:v>4557.66259753541</c:v>
                </c:pt>
                <c:pt idx="87">
                  <c:v>4597.7847079008097</c:v>
                </c:pt>
                <c:pt idx="88">
                  <c:v>4646.7439601791102</c:v>
                </c:pt>
                <c:pt idx="89">
                  <c:v>4674.6513054438401</c:v>
                </c:pt>
                <c:pt idx="90">
                  <c:v>4716.7243852350402</c:v>
                </c:pt>
                <c:pt idx="91">
                  <c:v>4754.7064988784005</c:v>
                </c:pt>
                <c:pt idx="92">
                  <c:v>4774.5361359751796</c:v>
                </c:pt>
                <c:pt idx="93">
                  <c:v>4843.17601558959</c:v>
                </c:pt>
                <c:pt idx="94">
                  <c:v>4885.8145000552604</c:v>
                </c:pt>
                <c:pt idx="95">
                  <c:v>4896.60784682946</c:v>
                </c:pt>
                <c:pt idx="96">
                  <c:v>4964.6501749950203</c:v>
                </c:pt>
                <c:pt idx="97">
                  <c:v>4977.93295744837</c:v>
                </c:pt>
                <c:pt idx="98">
                  <c:v>5011.4843687386901</c:v>
                </c:pt>
                <c:pt idx="99">
                  <c:v>5061.1210228738901</c:v>
                </c:pt>
                <c:pt idx="100">
                  <c:v>5095.6248178345204</c:v>
                </c:pt>
                <c:pt idx="101">
                  <c:v>5138.2081511678498</c:v>
                </c:pt>
                <c:pt idx="102">
                  <c:v>5186.5414845011801</c:v>
                </c:pt>
                <c:pt idx="103">
                  <c:v>5214.4581511678498</c:v>
                </c:pt>
                <c:pt idx="105">
                  <c:v>5302.6138843593799</c:v>
                </c:pt>
                <c:pt idx="106">
                  <c:v>5344.0636229525398</c:v>
                </c:pt>
                <c:pt idx="107">
                  <c:v>5383.224056686</c:v>
                </c:pt>
                <c:pt idx="108">
                  <c:v>5423.974056686</c:v>
                </c:pt>
                <c:pt idx="109">
                  <c:v>5465.8073900193303</c:v>
                </c:pt>
                <c:pt idx="110">
                  <c:v>5503.8907233526697</c:v>
                </c:pt>
                <c:pt idx="111">
                  <c:v>5539.724056686</c:v>
                </c:pt>
                <c:pt idx="112">
                  <c:v>5588.474056686</c:v>
                </c:pt>
                <c:pt idx="113">
                  <c:v>5625.0573900193303</c:v>
                </c:pt>
                <c:pt idx="114">
                  <c:v>5666.0573900193303</c:v>
                </c:pt>
                <c:pt idx="115">
                  <c:v>5680.6407233526697</c:v>
                </c:pt>
                <c:pt idx="116">
                  <c:v>5730.2217454330803</c:v>
                </c:pt>
                <c:pt idx="117">
                  <c:v>5756.05184252046</c:v>
                </c:pt>
                <c:pt idx="118">
                  <c:v>5798.1432533264197</c:v>
                </c:pt>
                <c:pt idx="119">
                  <c:v>5853.3932533264197</c:v>
                </c:pt>
                <c:pt idx="120">
                  <c:v>5880.8099199930803</c:v>
                </c:pt>
                <c:pt idx="121">
                  <c:v>5929.6432533264197</c:v>
                </c:pt>
                <c:pt idx="122">
                  <c:v>5965.22658665975</c:v>
                </c:pt>
                <c:pt idx="123">
                  <c:v>6004.6432533264197</c:v>
                </c:pt>
                <c:pt idx="124">
                  <c:v>6046.1432533264197</c:v>
                </c:pt>
                <c:pt idx="125">
                  <c:v>6084.47658665975</c:v>
                </c:pt>
                <c:pt idx="126">
                  <c:v>6123.0370867664396</c:v>
                </c:pt>
                <c:pt idx="127">
                  <c:v>6170.4218301124401</c:v>
                </c:pt>
                <c:pt idx="128">
                  <c:v>6206.6916336612403</c:v>
                </c:pt>
                <c:pt idx="129">
                  <c:v>6249.3964023557901</c:v>
                </c:pt>
                <c:pt idx="130">
                  <c:v>6255.4970835978702</c:v>
                </c:pt>
                <c:pt idx="131">
                  <c:v>6323.1060031162497</c:v>
                </c:pt>
                <c:pt idx="132">
                  <c:v>6358.4565259299397</c:v>
                </c:pt>
                <c:pt idx="133">
                  <c:v>6377.1764245357599</c:v>
                </c:pt>
                <c:pt idx="134">
                  <c:v>6420.2990481099096</c:v>
                </c:pt>
                <c:pt idx="135">
                  <c:v>6471.6116273240996</c:v>
                </c:pt>
                <c:pt idx="136">
                  <c:v>6496.1814942442597</c:v>
                </c:pt>
                <c:pt idx="137">
                  <c:v>6554.3468934838002</c:v>
                </c:pt>
                <c:pt idx="138">
                  <c:v>6592.4552585028096</c:v>
                </c:pt>
                <c:pt idx="139">
                  <c:v>6611.5930119882396</c:v>
                </c:pt>
                <c:pt idx="140">
                  <c:v>6681.45834785642</c:v>
                </c:pt>
              </c:numCache>
            </c:numRef>
          </c:cat>
          <c:val>
            <c:numRef>
              <c:f>secondPipe!$U$37:$U$180</c:f>
              <c:numCache>
                <c:formatCode>General</c:formatCode>
                <c:ptCount val="144"/>
                <c:pt idx="1">
                  <c:v>6.3</c:v>
                </c:pt>
                <c:pt idx="2">
                  <c:v>6.3</c:v>
                </c:pt>
                <c:pt idx="3">
                  <c:v>4.7</c:v>
                </c:pt>
                <c:pt idx="4">
                  <c:v>3.5</c:v>
                </c:pt>
                <c:pt idx="5">
                  <c:v>4.3</c:v>
                </c:pt>
                <c:pt idx="6">
                  <c:v>3.7</c:v>
                </c:pt>
                <c:pt idx="7">
                  <c:v>4.0999999999999996</c:v>
                </c:pt>
                <c:pt idx="8">
                  <c:v>3.2</c:v>
                </c:pt>
                <c:pt idx="9">
                  <c:v>4.5999999999999996</c:v>
                </c:pt>
                <c:pt idx="10">
                  <c:v>3.3</c:v>
                </c:pt>
                <c:pt idx="11">
                  <c:v>3.4</c:v>
                </c:pt>
                <c:pt idx="12">
                  <c:v>3.8</c:v>
                </c:pt>
                <c:pt idx="13">
                  <c:v>5.2</c:v>
                </c:pt>
                <c:pt idx="14">
                  <c:v>4</c:v>
                </c:pt>
                <c:pt idx="15">
                  <c:v>3.1</c:v>
                </c:pt>
                <c:pt idx="16">
                  <c:v>3.3</c:v>
                </c:pt>
                <c:pt idx="17">
                  <c:v>5.3</c:v>
                </c:pt>
                <c:pt idx="18">
                  <c:v>2.9</c:v>
                </c:pt>
                <c:pt idx="19">
                  <c:v>3.5</c:v>
                </c:pt>
                <c:pt idx="20">
                  <c:v>4.2</c:v>
                </c:pt>
                <c:pt idx="21">
                  <c:v>3.2</c:v>
                </c:pt>
                <c:pt idx="22">
                  <c:v>4</c:v>
                </c:pt>
                <c:pt idx="23">
                  <c:v>5</c:v>
                </c:pt>
                <c:pt idx="24">
                  <c:v>3.1</c:v>
                </c:pt>
                <c:pt idx="25">
                  <c:v>3.2</c:v>
                </c:pt>
                <c:pt idx="26">
                  <c:v>3.8</c:v>
                </c:pt>
                <c:pt idx="27">
                  <c:v>3.5</c:v>
                </c:pt>
                <c:pt idx="28">
                  <c:v>3.6</c:v>
                </c:pt>
                <c:pt idx="29">
                  <c:v>4.7</c:v>
                </c:pt>
                <c:pt idx="30">
                  <c:v>3.3</c:v>
                </c:pt>
                <c:pt idx="31">
                  <c:v>4.5999999999999996</c:v>
                </c:pt>
                <c:pt idx="32">
                  <c:v>4.5</c:v>
                </c:pt>
                <c:pt idx="33">
                  <c:v>4.7</c:v>
                </c:pt>
                <c:pt idx="34">
                  <c:v>3.8</c:v>
                </c:pt>
                <c:pt idx="35">
                  <c:v>5.0999999999999996</c:v>
                </c:pt>
                <c:pt idx="36">
                  <c:v>4.5999999999999996</c:v>
                </c:pt>
                <c:pt idx="37">
                  <c:v>4.3</c:v>
                </c:pt>
                <c:pt idx="38">
                  <c:v>4</c:v>
                </c:pt>
                <c:pt idx="39">
                  <c:v>3.5</c:v>
                </c:pt>
                <c:pt idx="40">
                  <c:v>3.3</c:v>
                </c:pt>
                <c:pt idx="41">
                  <c:v>3.5</c:v>
                </c:pt>
                <c:pt idx="42">
                  <c:v>3.7</c:v>
                </c:pt>
                <c:pt idx="43">
                  <c:v>4.8</c:v>
                </c:pt>
                <c:pt idx="44">
                  <c:v>3.4</c:v>
                </c:pt>
                <c:pt idx="45">
                  <c:v>4.5999999999999996</c:v>
                </c:pt>
                <c:pt idx="46">
                  <c:v>4.7</c:v>
                </c:pt>
                <c:pt idx="47">
                  <c:v>2.2999999999999998</c:v>
                </c:pt>
                <c:pt idx="48">
                  <c:v>5.2</c:v>
                </c:pt>
                <c:pt idx="49">
                  <c:v>5</c:v>
                </c:pt>
                <c:pt idx="50">
                  <c:v>5.2</c:v>
                </c:pt>
                <c:pt idx="51">
                  <c:v>3.4</c:v>
                </c:pt>
                <c:pt idx="52">
                  <c:v>4.5</c:v>
                </c:pt>
                <c:pt idx="53">
                  <c:v>6.1</c:v>
                </c:pt>
                <c:pt idx="54">
                  <c:v>4.3</c:v>
                </c:pt>
                <c:pt idx="55">
                  <c:v>6.1</c:v>
                </c:pt>
                <c:pt idx="56">
                  <c:v>4.7</c:v>
                </c:pt>
                <c:pt idx="57">
                  <c:v>4.9000000000000004</c:v>
                </c:pt>
                <c:pt idx="58">
                  <c:v>4.3</c:v>
                </c:pt>
                <c:pt idx="59">
                  <c:v>6</c:v>
                </c:pt>
                <c:pt idx="60">
                  <c:v>3.8</c:v>
                </c:pt>
                <c:pt idx="61">
                  <c:v>3.3</c:v>
                </c:pt>
                <c:pt idx="62">
                  <c:v>6</c:v>
                </c:pt>
                <c:pt idx="63">
                  <c:v>4.7</c:v>
                </c:pt>
                <c:pt idx="64">
                  <c:v>4.7</c:v>
                </c:pt>
                <c:pt idx="65">
                  <c:v>4.2</c:v>
                </c:pt>
                <c:pt idx="66">
                  <c:v>4.3</c:v>
                </c:pt>
                <c:pt idx="67">
                  <c:v>5</c:v>
                </c:pt>
                <c:pt idx="68">
                  <c:v>3.9</c:v>
                </c:pt>
                <c:pt idx="69">
                  <c:v>3.1</c:v>
                </c:pt>
                <c:pt idx="70">
                  <c:v>5.6</c:v>
                </c:pt>
                <c:pt idx="71">
                  <c:v>6.5</c:v>
                </c:pt>
                <c:pt idx="72">
                  <c:v>4</c:v>
                </c:pt>
                <c:pt idx="73">
                  <c:v>6.4</c:v>
                </c:pt>
                <c:pt idx="74">
                  <c:v>3.8</c:v>
                </c:pt>
                <c:pt idx="75">
                  <c:v>5.0999999999999996</c:v>
                </c:pt>
                <c:pt idx="76">
                  <c:v>6.6</c:v>
                </c:pt>
                <c:pt idx="77">
                  <c:v>4.5999999999999996</c:v>
                </c:pt>
                <c:pt idx="78">
                  <c:v>4.7</c:v>
                </c:pt>
                <c:pt idx="79">
                  <c:v>6</c:v>
                </c:pt>
                <c:pt idx="80">
                  <c:v>3.1</c:v>
                </c:pt>
                <c:pt idx="81">
                  <c:v>3.1</c:v>
                </c:pt>
                <c:pt idx="82">
                  <c:v>3.8</c:v>
                </c:pt>
                <c:pt idx="83">
                  <c:v>5</c:v>
                </c:pt>
                <c:pt idx="84">
                  <c:v>1.1000000000000001</c:v>
                </c:pt>
                <c:pt idx="85">
                  <c:v>3.9</c:v>
                </c:pt>
                <c:pt idx="86">
                  <c:v>5.4</c:v>
                </c:pt>
                <c:pt idx="87">
                  <c:v>3.4</c:v>
                </c:pt>
                <c:pt idx="88">
                  <c:v>2.9</c:v>
                </c:pt>
                <c:pt idx="89">
                  <c:v>4.4000000000000004</c:v>
                </c:pt>
                <c:pt idx="90">
                  <c:v>3.7</c:v>
                </c:pt>
                <c:pt idx="91">
                  <c:v>6.2</c:v>
                </c:pt>
                <c:pt idx="92">
                  <c:v>3.9</c:v>
                </c:pt>
                <c:pt idx="93">
                  <c:v>2.8</c:v>
                </c:pt>
                <c:pt idx="94">
                  <c:v>5.6</c:v>
                </c:pt>
                <c:pt idx="95">
                  <c:v>5.3</c:v>
                </c:pt>
                <c:pt idx="96">
                  <c:v>3.6</c:v>
                </c:pt>
                <c:pt idx="97">
                  <c:v>3.8</c:v>
                </c:pt>
                <c:pt idx="98">
                  <c:v>4.5999999999999996</c:v>
                </c:pt>
                <c:pt idx="99">
                  <c:v>5.3</c:v>
                </c:pt>
                <c:pt idx="100">
                  <c:v>2.8</c:v>
                </c:pt>
                <c:pt idx="101">
                  <c:v>4.0999999999999996</c:v>
                </c:pt>
                <c:pt idx="102">
                  <c:v>3.5</c:v>
                </c:pt>
                <c:pt idx="103">
                  <c:v>2.9</c:v>
                </c:pt>
                <c:pt idx="104">
                  <c:v>5.0999999999999996</c:v>
                </c:pt>
                <c:pt idx="105">
                  <c:v>5.6</c:v>
                </c:pt>
                <c:pt idx="106">
                  <c:v>4.2</c:v>
                </c:pt>
                <c:pt idx="107">
                  <c:v>3.1</c:v>
                </c:pt>
                <c:pt idx="108">
                  <c:v>5.5</c:v>
                </c:pt>
                <c:pt idx="109">
                  <c:v>5.8</c:v>
                </c:pt>
                <c:pt idx="110">
                  <c:v>4.5</c:v>
                </c:pt>
                <c:pt idx="111">
                  <c:v>4.2</c:v>
                </c:pt>
                <c:pt idx="112">
                  <c:v>6.4</c:v>
                </c:pt>
                <c:pt idx="113">
                  <c:v>3.5</c:v>
                </c:pt>
                <c:pt idx="114">
                  <c:v>5</c:v>
                </c:pt>
                <c:pt idx="115">
                  <c:v>4.5</c:v>
                </c:pt>
                <c:pt idx="116">
                  <c:v>6</c:v>
                </c:pt>
                <c:pt idx="117">
                  <c:v>5.4</c:v>
                </c:pt>
                <c:pt idx="118">
                  <c:v>5.5</c:v>
                </c:pt>
                <c:pt idx="119">
                  <c:v>4</c:v>
                </c:pt>
                <c:pt idx="120">
                  <c:v>4.3</c:v>
                </c:pt>
                <c:pt idx="121">
                  <c:v>4.2</c:v>
                </c:pt>
                <c:pt idx="122">
                  <c:v>4.5999999999999996</c:v>
                </c:pt>
                <c:pt idx="123">
                  <c:v>4.9000000000000004</c:v>
                </c:pt>
                <c:pt idx="124">
                  <c:v>7</c:v>
                </c:pt>
                <c:pt idx="125">
                  <c:v>4.5999999999999996</c:v>
                </c:pt>
                <c:pt idx="126">
                  <c:v>4.5999999999999996</c:v>
                </c:pt>
                <c:pt idx="127">
                  <c:v>4.4000000000000004</c:v>
                </c:pt>
                <c:pt idx="128">
                  <c:v>4.5999999999999996</c:v>
                </c:pt>
                <c:pt idx="129">
                  <c:v>5.3</c:v>
                </c:pt>
                <c:pt idx="130">
                  <c:v>3.9</c:v>
                </c:pt>
                <c:pt idx="131">
                  <c:v>5.2</c:v>
                </c:pt>
                <c:pt idx="132">
                  <c:v>5.7</c:v>
                </c:pt>
                <c:pt idx="133">
                  <c:v>6.8</c:v>
                </c:pt>
                <c:pt idx="134">
                  <c:v>6</c:v>
                </c:pt>
                <c:pt idx="135">
                  <c:v>5.7</c:v>
                </c:pt>
                <c:pt idx="136">
                  <c:v>6.2</c:v>
                </c:pt>
                <c:pt idx="137">
                  <c:v>5.3</c:v>
                </c:pt>
                <c:pt idx="138">
                  <c:v>5.7</c:v>
                </c:pt>
                <c:pt idx="139">
                  <c:v>5.9</c:v>
                </c:pt>
                <c:pt idx="140">
                  <c:v>6.2</c:v>
                </c:pt>
                <c:pt idx="141">
                  <c:v>6.1</c:v>
                </c:pt>
                <c:pt idx="142">
                  <c:v>4.0999999999999996</c:v>
                </c:pt>
                <c:pt idx="143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56-4BC0-9310-144AD30B7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146768"/>
        <c:axId val="203147328"/>
      </c:lineChart>
      <c:catAx>
        <c:axId val="20314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Depth  ft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9253450657827258"/>
              <c:y val="0.879991316783777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7328"/>
        <c:crosses val="autoZero"/>
        <c:auto val="1"/>
        <c:lblAlgn val="ctr"/>
        <c:lblOffset val="100"/>
        <c:noMultiLvlLbl val="1"/>
      </c:catAx>
      <c:valAx>
        <c:axId val="203147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WL %</a:t>
                </a:r>
              </a:p>
            </c:rich>
          </c:tx>
          <c:layout>
            <c:manualLayout>
              <c:xMode val="edge"/>
              <c:yMode val="edge"/>
              <c:x val="2.1861350552350549E-2"/>
              <c:y val="0.328520542946221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6768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sz="1800" b="0" i="0" baseline="0"/>
              <a:t>ML% Classfication Pie Chart </a:t>
            </a:r>
            <a:endParaRPr lang="en-AE" sz="1800"/>
          </a:p>
          <a:p>
            <a:pPr>
              <a:defRPr/>
            </a:pPr>
            <a:r>
              <a:rPr lang="en-US" sz="1800" b="0" i="0" baseline="0"/>
              <a:t>7" LNR</a:t>
            </a:r>
            <a:endParaRPr lang="en-AE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697012621388043E-2"/>
          <c:y val="0.31693621683125561"/>
          <c:w val="0.71594347809630554"/>
          <c:h val="0.58829542297179926"/>
        </c:manualLayout>
      </c:layout>
      <c:pieChart>
        <c:varyColors val="1"/>
        <c:ser>
          <c:idx val="0"/>
          <c:order val="0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1-2BA3-4C76-BAF0-F23286AE000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3-2BA3-4C76-BAF0-F23286AE000F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5-2BA3-4C76-BAF0-F23286AE000F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7-2BA3-4C76-BAF0-F23286AE000F}"/>
              </c:ext>
            </c:extLst>
          </c:dPt>
          <c:dLbls>
            <c:dLbl>
              <c:idx val="2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A3-4C76-BAF0-F23286AE000F}"/>
                </c:ext>
              </c:extLst>
            </c:dLbl>
            <c:dLbl>
              <c:idx val="3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A3-4C76-BAF0-F23286AE000F}"/>
                </c:ext>
              </c:extLst>
            </c:dLbl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secondPipe!$AE$30:$AE$33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secondPipe!$AI$30:$AI$33</c:f>
              <c:numCache>
                <c:formatCode>0%</c:formatCode>
                <c:ptCount val="4"/>
                <c:pt idx="0">
                  <c:v>0.69343065693430661</c:v>
                </c:pt>
                <c:pt idx="1">
                  <c:v>0.30656934306569344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A3-4C76-BAF0-F23286AE000F}"/>
            </c:ext>
          </c:extLst>
        </c:ser>
        <c:ser>
          <c:idx val="1"/>
          <c:order val="1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2BA3-4C76-BAF0-F23286AE00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2BA3-4C76-BAF0-F23286AE000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2BA3-4C76-BAF0-F23286AE000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2BA3-4C76-BAF0-F23286AE000F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secondPipe!$AE$30:$AE$33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secondPipe!$AJ$30:$AJ$33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1-2BA3-4C76-BAF0-F23286AE000F}"/>
            </c:ext>
          </c:extLst>
        </c:ser>
        <c:ser>
          <c:idx val="2"/>
          <c:order val="2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3-2BA3-4C76-BAF0-F23286AE000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5-2BA3-4C76-BAF0-F23286AE000F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7-2BA3-4C76-BAF0-F23286AE000F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9-2BA3-4C76-BAF0-F23286AE000F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BA3-4C76-BAF0-F23286AE000F}"/>
            </c:ext>
          </c:extLst>
        </c:ser>
        <c:ser>
          <c:idx val="3"/>
          <c:order val="3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C-2BA3-4C76-BAF0-F23286AE00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E-2BA3-4C76-BAF0-F23286AE000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0-2BA3-4C76-BAF0-F23286AE000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2BA3-4C76-BAF0-F23286AE000F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BA3-4C76-BAF0-F23286AE000F}"/>
            </c:ext>
          </c:extLst>
        </c:ser>
        <c:ser>
          <c:idx val="4"/>
          <c:order val="4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5-2BA3-4C76-BAF0-F23286AE00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7-2BA3-4C76-BAF0-F23286AE000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9-2BA3-4C76-BAF0-F23286AE000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B-2BA3-4C76-BAF0-F23286AE000F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BA3-4C76-BAF0-F23286AE000F}"/>
            </c:ext>
          </c:extLst>
        </c:ser>
        <c:ser>
          <c:idx val="5"/>
          <c:order val="5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E-2BA3-4C76-BAF0-F23286AE000F}"/>
              </c:ext>
            </c:extLst>
          </c:dPt>
          <c:dPt>
            <c:idx val="1"/>
            <c:bubble3D val="0"/>
            <c:spPr>
              <a:solidFill>
                <a:srgbClr val="FFCC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0-2BA3-4C76-BAF0-F23286AE000F}"/>
              </c:ext>
            </c:extLst>
          </c:dPt>
          <c:dPt>
            <c:idx val="2"/>
            <c:bubble3D val="0"/>
            <c:spPr>
              <a:solidFill>
                <a:srgbClr val="3366FF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2-2BA3-4C76-BAF0-F23286AE000F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4-2BA3-4C76-BAF0-F23286AE000F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2BA3-4C76-BAF0-F23286AE000F}"/>
            </c:ext>
          </c:extLst>
        </c:ser>
        <c:ser>
          <c:idx val="6"/>
          <c:order val="6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7-2BA3-4C76-BAF0-F23286AE00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9-2BA3-4C76-BAF0-F23286AE000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B-2BA3-4C76-BAF0-F23286AE000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D-2BA3-4C76-BAF0-F23286AE000F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2BA3-4C76-BAF0-F23286AE000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0"/>
      </c:pieChart>
    </c:plotArea>
    <c:legend>
      <c:legendPos val="r"/>
      <c:layout>
        <c:manualLayout>
          <c:xMode val="edge"/>
          <c:yMode val="edge"/>
          <c:x val="0.89883701034009233"/>
          <c:y val="0.38344104310230093"/>
          <c:w val="7.0119721123239304E-2"/>
          <c:h val="0.2939015973941421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algn="l" rtl="0">
            <a:defRPr lang="en-US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9 5/8" CSG EPDT</a:t>
            </a:r>
            <a:r>
              <a:rPr lang="en-US" altLang="zh-CN"/>
              <a:t> Max Loss (%)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70C0"/>
              </a:solidFill>
              <a:prstDash val="solid"/>
              <a:round/>
            </a:ln>
          </c:spPr>
          <c:marker>
            <c:symbol val="none"/>
          </c:marker>
          <c:cat>
            <c:numRef>
              <c:f>thirdPipe!$G$2:$G$137</c:f>
              <c:numCache>
                <c:formatCode>0.0</c:formatCode>
                <c:ptCount val="136"/>
                <c:pt idx="1">
                  <c:v>30.4125073750814</c:v>
                </c:pt>
                <c:pt idx="2">
                  <c:v>67.995840708414704</c:v>
                </c:pt>
                <c:pt idx="3">
                  <c:v>107.495840708415</c:v>
                </c:pt>
                <c:pt idx="4">
                  <c:v>168.07917404174799</c:v>
                </c:pt>
                <c:pt idx="5">
                  <c:v>190.07917404174799</c:v>
                </c:pt>
                <c:pt idx="7">
                  <c:v>260.99584070841502</c:v>
                </c:pt>
                <c:pt idx="8">
                  <c:v>309.91250737508102</c:v>
                </c:pt>
                <c:pt idx="9">
                  <c:v>348.57917404174799</c:v>
                </c:pt>
                <c:pt idx="10">
                  <c:v>375.99584070841502</c:v>
                </c:pt>
                <c:pt idx="11">
                  <c:v>442.32917404174799</c:v>
                </c:pt>
                <c:pt idx="12">
                  <c:v>473.41250737508102</c:v>
                </c:pt>
                <c:pt idx="13">
                  <c:v>490.24584070841502</c:v>
                </c:pt>
                <c:pt idx="15">
                  <c:v>571.99584070841502</c:v>
                </c:pt>
                <c:pt idx="16">
                  <c:v>635.07917404174805</c:v>
                </c:pt>
                <c:pt idx="17">
                  <c:v>675.91250737508096</c:v>
                </c:pt>
                <c:pt idx="18">
                  <c:v>681.32917404174805</c:v>
                </c:pt>
                <c:pt idx="19">
                  <c:v>737.91250737508096</c:v>
                </c:pt>
                <c:pt idx="21">
                  <c:v>815.41250737508096</c:v>
                </c:pt>
                <c:pt idx="22">
                  <c:v>864.53973764937496</c:v>
                </c:pt>
                <c:pt idx="23">
                  <c:v>901.60671647673598</c:v>
                </c:pt>
                <c:pt idx="24">
                  <c:v>938.33900475035205</c:v>
                </c:pt>
                <c:pt idx="25">
                  <c:v>979.58961549953801</c:v>
                </c:pt>
                <c:pt idx="26">
                  <c:v>1019.4177913953</c:v>
                </c:pt>
                <c:pt idx="27">
                  <c:v>1061.8398190825999</c:v>
                </c:pt>
                <c:pt idx="28">
                  <c:v>1104.1781741314601</c:v>
                </c:pt>
                <c:pt idx="29">
                  <c:v>1146.34918390345</c:v>
                </c:pt>
                <c:pt idx="31">
                  <c:v>1225.41982722592</c:v>
                </c:pt>
                <c:pt idx="32">
                  <c:v>1249.3502018187601</c:v>
                </c:pt>
                <c:pt idx="33">
                  <c:v>1270.3520340663099</c:v>
                </c:pt>
                <c:pt idx="34">
                  <c:v>1331.16617486523</c:v>
                </c:pt>
                <c:pt idx="36">
                  <c:v>1369.57374964466</c:v>
                </c:pt>
                <c:pt idx="37">
                  <c:v>1426.09968035264</c:v>
                </c:pt>
                <c:pt idx="38">
                  <c:v>1441.9636786311</c:v>
                </c:pt>
                <c:pt idx="39">
                  <c:v>1499.6585355280199</c:v>
                </c:pt>
                <c:pt idx="40">
                  <c:v>1516.4409758120801</c:v>
                </c:pt>
                <c:pt idx="42">
                  <c:v>1599.9357035934399</c:v>
                </c:pt>
                <c:pt idx="43">
                  <c:v>1642.2675305785899</c:v>
                </c:pt>
                <c:pt idx="44">
                  <c:v>1694.8692090808499</c:v>
                </c:pt>
                <c:pt idx="45">
                  <c:v>1731.94086821578</c:v>
                </c:pt>
                <c:pt idx="46">
                  <c:v>1772.5193059175199</c:v>
                </c:pt>
                <c:pt idx="47">
                  <c:v>1806.5851548523201</c:v>
                </c:pt>
                <c:pt idx="48">
                  <c:v>1850.3363922097501</c:v>
                </c:pt>
                <c:pt idx="49">
                  <c:v>1891.3323035504</c:v>
                </c:pt>
                <c:pt idx="50">
                  <c:v>1916.04674297369</c:v>
                </c:pt>
                <c:pt idx="51">
                  <c:v>1951.11452864186</c:v>
                </c:pt>
                <c:pt idx="52">
                  <c:v>1996.7026500104801</c:v>
                </c:pt>
                <c:pt idx="53">
                  <c:v>2035.1937195176899</c:v>
                </c:pt>
                <c:pt idx="54">
                  <c:v>2057.7372960186599</c:v>
                </c:pt>
                <c:pt idx="55">
                  <c:v>2108.2516063263902</c:v>
                </c:pt>
                <c:pt idx="56">
                  <c:v>2154.0902118783602</c:v>
                </c:pt>
                <c:pt idx="57">
                  <c:v>2194.1674648856401</c:v>
                </c:pt>
                <c:pt idx="58">
                  <c:v>2224.6419579147901</c:v>
                </c:pt>
                <c:pt idx="59">
                  <c:v>2265.3859376359501</c:v>
                </c:pt>
                <c:pt idx="60">
                  <c:v>2291.8528261023698</c:v>
                </c:pt>
                <c:pt idx="61">
                  <c:v>2361.2344800947599</c:v>
                </c:pt>
                <c:pt idx="62">
                  <c:v>2377.5988653926102</c:v>
                </c:pt>
                <c:pt idx="63">
                  <c:v>2427.6939224268299</c:v>
                </c:pt>
                <c:pt idx="64">
                  <c:v>2471.94455614039</c:v>
                </c:pt>
                <c:pt idx="65">
                  <c:v>2508.2111491517398</c:v>
                </c:pt>
                <c:pt idx="66">
                  <c:v>2532.0622129815301</c:v>
                </c:pt>
                <c:pt idx="67">
                  <c:v>2589.97426971911</c:v>
                </c:pt>
                <c:pt idx="68">
                  <c:v>2598.5104399318798</c:v>
                </c:pt>
                <c:pt idx="69">
                  <c:v>2665.6281704283301</c:v>
                </c:pt>
                <c:pt idx="70">
                  <c:v>2708.05795766238</c:v>
                </c:pt>
                <c:pt idx="71">
                  <c:v>2722.0338441872</c:v>
                </c:pt>
                <c:pt idx="72">
                  <c:v>2761.1998016340099</c:v>
                </c:pt>
                <c:pt idx="73">
                  <c:v>2800.6168229106001</c:v>
                </c:pt>
                <c:pt idx="74">
                  <c:v>2855.0139860311701</c:v>
                </c:pt>
                <c:pt idx="75">
                  <c:v>2881.2920002155702</c:v>
                </c:pt>
                <c:pt idx="76">
                  <c:v>2939.28774489642</c:v>
                </c:pt>
                <c:pt idx="77">
                  <c:v>2970.7544115630899</c:v>
                </c:pt>
                <c:pt idx="78">
                  <c:v>3022.8083122723101</c:v>
                </c:pt>
                <c:pt idx="79">
                  <c:v>3060.8026385134399</c:v>
                </c:pt>
                <c:pt idx="80">
                  <c:v>3093.10618461273</c:v>
                </c:pt>
                <c:pt idx="81">
                  <c:v>3132.7742697191102</c:v>
                </c:pt>
                <c:pt idx="82">
                  <c:v>3174.7856172368502</c:v>
                </c:pt>
                <c:pt idx="83">
                  <c:v>3219.4749789389698</c:v>
                </c:pt>
                <c:pt idx="84">
                  <c:v>3253.2849080169899</c:v>
                </c:pt>
                <c:pt idx="85">
                  <c:v>3298.4763973786899</c:v>
                </c:pt>
                <c:pt idx="86">
                  <c:v>3336.4707236198201</c:v>
                </c:pt>
                <c:pt idx="87">
                  <c:v>3342.91469525103</c:v>
                </c:pt>
                <c:pt idx="88">
                  <c:v>3394.5501562439399</c:v>
                </c:pt>
                <c:pt idx="89">
                  <c:v>3434.55299312337</c:v>
                </c:pt>
                <c:pt idx="90">
                  <c:v>3488.1969647545802</c:v>
                </c:pt>
                <c:pt idx="91">
                  <c:v>3500.7501562439402</c:v>
                </c:pt>
                <c:pt idx="92">
                  <c:v>3540.9203690098998</c:v>
                </c:pt>
                <c:pt idx="93">
                  <c:v>3594.2295888680501</c:v>
                </c:pt>
                <c:pt idx="94">
                  <c:v>3635.9898725559901</c:v>
                </c:pt>
                <c:pt idx="95">
                  <c:v>3675.6579576623799</c:v>
                </c:pt>
                <c:pt idx="96">
                  <c:v>3713.6522839035101</c:v>
                </c:pt>
                <c:pt idx="97">
                  <c:v>3735.1600853219502</c:v>
                </c:pt>
                <c:pt idx="98">
                  <c:v>3798.09341865529</c:v>
                </c:pt>
                <c:pt idx="99">
                  <c:v>3820.5217874496102</c:v>
                </c:pt>
                <c:pt idx="100">
                  <c:v>3875.8706020260101</c:v>
                </c:pt>
                <c:pt idx="101">
                  <c:v>3922.1077532741701</c:v>
                </c:pt>
                <c:pt idx="102">
                  <c:v>3932.3639940964899</c:v>
                </c:pt>
                <c:pt idx="103">
                  <c:v>3982.3496258029299</c:v>
                </c:pt>
                <c:pt idx="104">
                  <c:v>4018.5338192773502</c:v>
                </c:pt>
                <c:pt idx="105">
                  <c:v>4049.6807700406998</c:v>
                </c:pt>
                <c:pt idx="106">
                  <c:v>4089.72684959359</c:v>
                </c:pt>
                <c:pt idx="107">
                  <c:v>4134.1385394960598</c:v>
                </c:pt>
                <c:pt idx="108">
                  <c:v>4183.7278556117999</c:v>
                </c:pt>
                <c:pt idx="109">
                  <c:v>4207.8092973574603</c:v>
                </c:pt>
                <c:pt idx="110">
                  <c:v>4256.5595330864799</c:v>
                </c:pt>
                <c:pt idx="111">
                  <c:v>4311.2671986550204</c:v>
                </c:pt>
                <c:pt idx="112">
                  <c:v>4326.7061717602501</c:v>
                </c:pt>
                <c:pt idx="113">
                  <c:v>4381.7494671789</c:v>
                </c:pt>
                <c:pt idx="114">
                  <c:v>4423.9549208306998</c:v>
                </c:pt>
                <c:pt idx="115">
                  <c:v>4464.8178550820503</c:v>
                </c:pt>
                <c:pt idx="116">
                  <c:v>4504.6504815067701</c:v>
                </c:pt>
                <c:pt idx="117">
                  <c:v>4555.3723290790404</c:v>
                </c:pt>
                <c:pt idx="118">
                  <c:v>4565.2120009656901</c:v>
                </c:pt>
                <c:pt idx="119">
                  <c:v>4631.9809873742797</c:v>
                </c:pt>
                <c:pt idx="120">
                  <c:v>4672.1913874721804</c:v>
                </c:pt>
                <c:pt idx="121">
                  <c:v>4682.1158841164697</c:v>
                </c:pt>
                <c:pt idx="122">
                  <c:v>4750.6542882924596</c:v>
                </c:pt>
                <c:pt idx="123">
                  <c:v>4759.0573053300204</c:v>
                </c:pt>
                <c:pt idx="124">
                  <c:v>4831.0966198461401</c:v>
                </c:pt>
                <c:pt idx="125">
                  <c:v>4842.4543674041097</c:v>
                </c:pt>
                <c:pt idx="126">
                  <c:v>4906.5645000552704</c:v>
                </c:pt>
                <c:pt idx="127">
                  <c:v>4922.8800242488096</c:v>
                </c:pt>
                <c:pt idx="128">
                  <c:v>4977.4309413193396</c:v>
                </c:pt>
                <c:pt idx="129">
                  <c:v>5009.4763042225604</c:v>
                </c:pt>
                <c:pt idx="130">
                  <c:v>5067.9377641465098</c:v>
                </c:pt>
                <c:pt idx="131">
                  <c:v>5094.8748178345204</c:v>
                </c:pt>
                <c:pt idx="132">
                  <c:v>5142.7081511678498</c:v>
                </c:pt>
                <c:pt idx="133">
                  <c:v>5160.0414845011801</c:v>
                </c:pt>
                <c:pt idx="134">
                  <c:v>5200.4581511678498</c:v>
                </c:pt>
                <c:pt idx="135">
                  <c:v>5269.6286128361999</c:v>
                </c:pt>
              </c:numCache>
            </c:numRef>
          </c:cat>
          <c:val>
            <c:numRef>
              <c:f>thirdPipe!$H$2:$H$137</c:f>
              <c:numCache>
                <c:formatCode>0.0</c:formatCode>
                <c:ptCount val="136"/>
                <c:pt idx="1">
                  <c:v>4.4960345097038399</c:v>
                </c:pt>
                <c:pt idx="2">
                  <c:v>5.7728377815272198</c:v>
                </c:pt>
                <c:pt idx="3">
                  <c:v>5</c:v>
                </c:pt>
                <c:pt idx="4">
                  <c:v>3.2275362384227799</c:v>
                </c:pt>
                <c:pt idx="5">
                  <c:v>5.5955883487779801</c:v>
                </c:pt>
                <c:pt idx="7">
                  <c:v>3.4852514741187002</c:v>
                </c:pt>
                <c:pt idx="8">
                  <c:v>3.98053553600537</c:v>
                </c:pt>
                <c:pt idx="9">
                  <c:v>6.3847201378477498</c:v>
                </c:pt>
                <c:pt idx="10">
                  <c:v>4.7175337106943802</c:v>
                </c:pt>
                <c:pt idx="11">
                  <c:v>4.9000000000000004</c:v>
                </c:pt>
                <c:pt idx="12">
                  <c:v>3.3049046401426501</c:v>
                </c:pt>
                <c:pt idx="13">
                  <c:v>4.2138493612999701</c:v>
                </c:pt>
                <c:pt idx="15">
                  <c:v>3.7150045469406798</c:v>
                </c:pt>
                <c:pt idx="16">
                  <c:v>5.4633247122930602</c:v>
                </c:pt>
                <c:pt idx="17">
                  <c:v>5.8675250995361603</c:v>
                </c:pt>
                <c:pt idx="18">
                  <c:v>5.6941623176473701</c:v>
                </c:pt>
                <c:pt idx="19">
                  <c:v>4.2702222655174999</c:v>
                </c:pt>
                <c:pt idx="21">
                  <c:v>3.6773046294715601</c:v>
                </c:pt>
                <c:pt idx="22">
                  <c:v>8.2742749299232496</c:v>
                </c:pt>
                <c:pt idx="23">
                  <c:v>2.4551654415361401</c:v>
                </c:pt>
                <c:pt idx="24">
                  <c:v>4.6301917293976302</c:v>
                </c:pt>
                <c:pt idx="25">
                  <c:v>6.5322327771787396</c:v>
                </c:pt>
                <c:pt idx="26">
                  <c:v>4.1254693186009099</c:v>
                </c:pt>
                <c:pt idx="27">
                  <c:v>3.3556695650305501</c:v>
                </c:pt>
                <c:pt idx="28">
                  <c:v>4.8153341737984698</c:v>
                </c:pt>
                <c:pt idx="29">
                  <c:v>2.99998777946869</c:v>
                </c:pt>
                <c:pt idx="31">
                  <c:v>5.1206777995588197</c:v>
                </c:pt>
                <c:pt idx="32">
                  <c:v>4.5378072062068702</c:v>
                </c:pt>
                <c:pt idx="33">
                  <c:v>3.7236968004034599</c:v>
                </c:pt>
                <c:pt idx="34">
                  <c:v>4.3131873338233202</c:v>
                </c:pt>
                <c:pt idx="36">
                  <c:v>5.00506543483736</c:v>
                </c:pt>
                <c:pt idx="37">
                  <c:v>3.92753338457783</c:v>
                </c:pt>
                <c:pt idx="38">
                  <c:v>4.2966984891375404</c:v>
                </c:pt>
                <c:pt idx="39">
                  <c:v>4.43945788306252</c:v>
                </c:pt>
                <c:pt idx="40">
                  <c:v>6.2817256500188901</c:v>
                </c:pt>
                <c:pt idx="42">
                  <c:v>4.9000000000000004</c:v>
                </c:pt>
                <c:pt idx="43">
                  <c:v>3.8456977697275398</c:v>
                </c:pt>
                <c:pt idx="44">
                  <c:v>6.33977717682692</c:v>
                </c:pt>
                <c:pt idx="45">
                  <c:v>5.3342864271200296</c:v>
                </c:pt>
                <c:pt idx="46">
                  <c:v>5.2125028532904603</c:v>
                </c:pt>
                <c:pt idx="47">
                  <c:v>6.3546552709570099</c:v>
                </c:pt>
                <c:pt idx="48">
                  <c:v>6.9374574333424599</c:v>
                </c:pt>
                <c:pt idx="49">
                  <c:v>5.3729266046540403</c:v>
                </c:pt>
                <c:pt idx="50">
                  <c:v>4.12601045206846</c:v>
                </c:pt>
                <c:pt idx="51">
                  <c:v>8.69623735519456</c:v>
                </c:pt>
                <c:pt idx="52">
                  <c:v>4.7553259758905098</c:v>
                </c:pt>
                <c:pt idx="53">
                  <c:v>5.3852413736196798</c:v>
                </c:pt>
                <c:pt idx="54">
                  <c:v>3.9108744152602499</c:v>
                </c:pt>
                <c:pt idx="55">
                  <c:v>2.0707605486061902</c:v>
                </c:pt>
                <c:pt idx="56">
                  <c:v>4.7717836216871898</c:v>
                </c:pt>
                <c:pt idx="57">
                  <c:v>4.3199698476245496</c:v>
                </c:pt>
                <c:pt idx="58">
                  <c:v>4.2006807905543404</c:v>
                </c:pt>
                <c:pt idx="59">
                  <c:v>4.6683212088947101</c:v>
                </c:pt>
                <c:pt idx="60">
                  <c:v>21</c:v>
                </c:pt>
                <c:pt idx="61">
                  <c:v>5.2131642605068897</c:v>
                </c:pt>
                <c:pt idx="62">
                  <c:v>3.68787229939575</c:v>
                </c:pt>
                <c:pt idx="63">
                  <c:v>4.4404983370949003</c:v>
                </c:pt>
                <c:pt idx="64">
                  <c:v>6.52735241302058</c:v>
                </c:pt>
                <c:pt idx="65">
                  <c:v>1.7196187976745601</c:v>
                </c:pt>
                <c:pt idx="66">
                  <c:v>3.4158813660862202</c:v>
                </c:pt>
                <c:pt idx="67">
                  <c:v>5.2188385274443299</c:v>
                </c:pt>
                <c:pt idx="68">
                  <c:v>3.7893428172146</c:v>
                </c:pt>
                <c:pt idx="69">
                  <c:v>3.7815899912765598</c:v>
                </c:pt>
                <c:pt idx="70">
                  <c:v>3.4029650120897199</c:v>
                </c:pt>
                <c:pt idx="71">
                  <c:v>3.9081222863045899</c:v>
                </c:pt>
                <c:pt idx="72">
                  <c:v>2.9350418661566802</c:v>
                </c:pt>
                <c:pt idx="73">
                  <c:v>4.4565086947127401</c:v>
                </c:pt>
                <c:pt idx="74">
                  <c:v>4.1033139439600301</c:v>
                </c:pt>
                <c:pt idx="75">
                  <c:v>5.5146273138602</c:v>
                </c:pt>
                <c:pt idx="76">
                  <c:v>4.6353897413743503</c:v>
                </c:pt>
                <c:pt idx="77">
                  <c:v>4.9000000000000004</c:v>
                </c:pt>
                <c:pt idx="78">
                  <c:v>2.3715485485579602</c:v>
                </c:pt>
                <c:pt idx="79">
                  <c:v>6.2550996931762404</c:v>
                </c:pt>
                <c:pt idx="80">
                  <c:v>4.6047694661465499</c:v>
                </c:pt>
                <c:pt idx="81">
                  <c:v>8.06928747096309</c:v>
                </c:pt>
                <c:pt idx="82">
                  <c:v>5.2217506284700104</c:v>
                </c:pt>
                <c:pt idx="83">
                  <c:v>5.7383852625131198</c:v>
                </c:pt>
                <c:pt idx="84">
                  <c:v>6.9292210314485798</c:v>
                </c:pt>
                <c:pt idx="85">
                  <c:v>3.9204121992045202</c:v>
                </c:pt>
                <c:pt idx="86">
                  <c:v>8.4987501251563593</c:v>
                </c:pt>
                <c:pt idx="87">
                  <c:v>4.3701491477274201</c:v>
                </c:pt>
                <c:pt idx="88">
                  <c:v>5.3328949178044498</c:v>
                </c:pt>
                <c:pt idx="89">
                  <c:v>3.6494494499537402</c:v>
                </c:pt>
                <c:pt idx="90">
                  <c:v>3.8955073086172902</c:v>
                </c:pt>
                <c:pt idx="91">
                  <c:v>3.97816467981766</c:v>
                </c:pt>
                <c:pt idx="92">
                  <c:v>3.5804455812787999</c:v>
                </c:pt>
                <c:pt idx="93">
                  <c:v>3.5751561101859402</c:v>
                </c:pt>
                <c:pt idx="94">
                  <c:v>9.5399239536980307</c:v>
                </c:pt>
                <c:pt idx="95">
                  <c:v>4.9107575484353996</c:v>
                </c:pt>
                <c:pt idx="96">
                  <c:v>5.2897772392196503</c:v>
                </c:pt>
                <c:pt idx="97">
                  <c:v>4.6090920474365404</c:v>
                </c:pt>
                <c:pt idx="98">
                  <c:v>7.17421489585253</c:v>
                </c:pt>
                <c:pt idx="99">
                  <c:v>4.1956897179340098</c:v>
                </c:pt>
                <c:pt idx="100">
                  <c:v>4.4876272714132801</c:v>
                </c:pt>
                <c:pt idx="101">
                  <c:v>4.54082454710914</c:v>
                </c:pt>
                <c:pt idx="102">
                  <c:v>4.4248589674159904</c:v>
                </c:pt>
                <c:pt idx="103">
                  <c:v>2.5051070676154699</c:v>
                </c:pt>
                <c:pt idx="104">
                  <c:v>8.2735445485060097</c:v>
                </c:pt>
                <c:pt idx="105">
                  <c:v>7.5112726469516504</c:v>
                </c:pt>
                <c:pt idx="106">
                  <c:v>6.0628304532575799</c:v>
                </c:pt>
                <c:pt idx="107">
                  <c:v>4.7181730954899104</c:v>
                </c:pt>
                <c:pt idx="108">
                  <c:v>4.7582357265621402</c:v>
                </c:pt>
                <c:pt idx="109">
                  <c:v>4.43635568369639</c:v>
                </c:pt>
                <c:pt idx="110">
                  <c:v>3.6224839647601899</c:v>
                </c:pt>
                <c:pt idx="111">
                  <c:v>6.1476885502623002</c:v>
                </c:pt>
                <c:pt idx="112">
                  <c:v>4.8809016030682599</c:v>
                </c:pt>
                <c:pt idx="113">
                  <c:v>6.0293170861143297</c:v>
                </c:pt>
                <c:pt idx="114">
                  <c:v>7.6576431788836503</c:v>
                </c:pt>
                <c:pt idx="115">
                  <c:v>4.0311091550352298</c:v>
                </c:pt>
                <c:pt idx="116">
                  <c:v>4.3883545704311899</c:v>
                </c:pt>
                <c:pt idx="117">
                  <c:v>5.2298985078974596</c:v>
                </c:pt>
                <c:pt idx="118">
                  <c:v>4.3476736279730304</c:v>
                </c:pt>
                <c:pt idx="119">
                  <c:v>4.2749677959119001</c:v>
                </c:pt>
                <c:pt idx="120">
                  <c:v>4.8119339854147203</c:v>
                </c:pt>
                <c:pt idx="121">
                  <c:v>4.8333857532171596</c:v>
                </c:pt>
                <c:pt idx="122">
                  <c:v>6.4136573634578902</c:v>
                </c:pt>
                <c:pt idx="123">
                  <c:v>6.3181547529169997</c:v>
                </c:pt>
                <c:pt idx="124">
                  <c:v>5.5396493098250703</c:v>
                </c:pt>
                <c:pt idx="125">
                  <c:v>4.9080633161969702</c:v>
                </c:pt>
                <c:pt idx="126">
                  <c:v>6.1393775418029497</c:v>
                </c:pt>
                <c:pt idx="127">
                  <c:v>6.0172730871936002</c:v>
                </c:pt>
                <c:pt idx="128">
                  <c:v>7.5669985208708201</c:v>
                </c:pt>
                <c:pt idx="129">
                  <c:v>4.8973053126917501</c:v>
                </c:pt>
                <c:pt idx="130">
                  <c:v>5.3874748134371702</c:v>
                </c:pt>
                <c:pt idx="131">
                  <c:v>5.9731751263678303</c:v>
                </c:pt>
                <c:pt idx="132">
                  <c:v>6.5921880656323903</c:v>
                </c:pt>
                <c:pt idx="133">
                  <c:v>6.2879818223937001</c:v>
                </c:pt>
                <c:pt idx="134">
                  <c:v>5.5427881349779904</c:v>
                </c:pt>
                <c:pt idx="13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53-4157-9788-B16C2E1FA98B}"/>
            </c:ext>
          </c:extLst>
        </c:ser>
        <c:ser>
          <c:idx val="1"/>
          <c:order val="1"/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thirdPipe!$G$2:$G$137</c:f>
              <c:numCache>
                <c:formatCode>0.0</c:formatCode>
                <c:ptCount val="136"/>
                <c:pt idx="1">
                  <c:v>30.4125073750814</c:v>
                </c:pt>
                <c:pt idx="2">
                  <c:v>67.995840708414704</c:v>
                </c:pt>
                <c:pt idx="3">
                  <c:v>107.495840708415</c:v>
                </c:pt>
                <c:pt idx="4">
                  <c:v>168.07917404174799</c:v>
                </c:pt>
                <c:pt idx="5">
                  <c:v>190.07917404174799</c:v>
                </c:pt>
                <c:pt idx="7">
                  <c:v>260.99584070841502</c:v>
                </c:pt>
                <c:pt idx="8">
                  <c:v>309.91250737508102</c:v>
                </c:pt>
                <c:pt idx="9">
                  <c:v>348.57917404174799</c:v>
                </c:pt>
                <c:pt idx="10">
                  <c:v>375.99584070841502</c:v>
                </c:pt>
                <c:pt idx="11">
                  <c:v>442.32917404174799</c:v>
                </c:pt>
                <c:pt idx="12">
                  <c:v>473.41250737508102</c:v>
                </c:pt>
                <c:pt idx="13">
                  <c:v>490.24584070841502</c:v>
                </c:pt>
                <c:pt idx="15">
                  <c:v>571.99584070841502</c:v>
                </c:pt>
                <c:pt idx="16">
                  <c:v>635.07917404174805</c:v>
                </c:pt>
                <c:pt idx="17">
                  <c:v>675.91250737508096</c:v>
                </c:pt>
                <c:pt idx="18">
                  <c:v>681.32917404174805</c:v>
                </c:pt>
                <c:pt idx="19">
                  <c:v>737.91250737508096</c:v>
                </c:pt>
                <c:pt idx="21">
                  <c:v>815.41250737508096</c:v>
                </c:pt>
                <c:pt idx="22">
                  <c:v>864.53973764937496</c:v>
                </c:pt>
                <c:pt idx="23">
                  <c:v>901.60671647673598</c:v>
                </c:pt>
                <c:pt idx="24">
                  <c:v>938.33900475035205</c:v>
                </c:pt>
                <c:pt idx="25">
                  <c:v>979.58961549953801</c:v>
                </c:pt>
                <c:pt idx="26">
                  <c:v>1019.4177913953</c:v>
                </c:pt>
                <c:pt idx="27">
                  <c:v>1061.8398190825999</c:v>
                </c:pt>
                <c:pt idx="28">
                  <c:v>1104.1781741314601</c:v>
                </c:pt>
                <c:pt idx="29">
                  <c:v>1146.34918390345</c:v>
                </c:pt>
                <c:pt idx="31">
                  <c:v>1225.41982722592</c:v>
                </c:pt>
                <c:pt idx="32">
                  <c:v>1249.3502018187601</c:v>
                </c:pt>
                <c:pt idx="33">
                  <c:v>1270.3520340663099</c:v>
                </c:pt>
                <c:pt idx="34">
                  <c:v>1331.16617486523</c:v>
                </c:pt>
                <c:pt idx="36">
                  <c:v>1369.57374964466</c:v>
                </c:pt>
                <c:pt idx="37">
                  <c:v>1426.09968035264</c:v>
                </c:pt>
                <c:pt idx="38">
                  <c:v>1441.9636786311</c:v>
                </c:pt>
                <c:pt idx="39">
                  <c:v>1499.6585355280199</c:v>
                </c:pt>
                <c:pt idx="40">
                  <c:v>1516.4409758120801</c:v>
                </c:pt>
                <c:pt idx="42">
                  <c:v>1599.9357035934399</c:v>
                </c:pt>
                <c:pt idx="43">
                  <c:v>1642.2675305785899</c:v>
                </c:pt>
                <c:pt idx="44">
                  <c:v>1694.8692090808499</c:v>
                </c:pt>
                <c:pt idx="45">
                  <c:v>1731.94086821578</c:v>
                </c:pt>
                <c:pt idx="46">
                  <c:v>1772.5193059175199</c:v>
                </c:pt>
                <c:pt idx="47">
                  <c:v>1806.5851548523201</c:v>
                </c:pt>
                <c:pt idx="48">
                  <c:v>1850.3363922097501</c:v>
                </c:pt>
                <c:pt idx="49">
                  <c:v>1891.3323035504</c:v>
                </c:pt>
                <c:pt idx="50">
                  <c:v>1916.04674297369</c:v>
                </c:pt>
                <c:pt idx="51">
                  <c:v>1951.11452864186</c:v>
                </c:pt>
                <c:pt idx="52">
                  <c:v>1996.7026500104801</c:v>
                </c:pt>
                <c:pt idx="53">
                  <c:v>2035.1937195176899</c:v>
                </c:pt>
                <c:pt idx="54">
                  <c:v>2057.7372960186599</c:v>
                </c:pt>
                <c:pt idx="55">
                  <c:v>2108.2516063263902</c:v>
                </c:pt>
                <c:pt idx="56">
                  <c:v>2154.0902118783602</c:v>
                </c:pt>
                <c:pt idx="57">
                  <c:v>2194.1674648856401</c:v>
                </c:pt>
                <c:pt idx="58">
                  <c:v>2224.6419579147901</c:v>
                </c:pt>
                <c:pt idx="59">
                  <c:v>2265.3859376359501</c:v>
                </c:pt>
                <c:pt idx="60">
                  <c:v>2291.8528261023698</c:v>
                </c:pt>
                <c:pt idx="61">
                  <c:v>2361.2344800947599</c:v>
                </c:pt>
                <c:pt idx="62">
                  <c:v>2377.5988653926102</c:v>
                </c:pt>
                <c:pt idx="63">
                  <c:v>2427.6939224268299</c:v>
                </c:pt>
                <c:pt idx="64">
                  <c:v>2471.94455614039</c:v>
                </c:pt>
                <c:pt idx="65">
                  <c:v>2508.2111491517398</c:v>
                </c:pt>
                <c:pt idx="66">
                  <c:v>2532.0622129815301</c:v>
                </c:pt>
                <c:pt idx="67">
                  <c:v>2589.97426971911</c:v>
                </c:pt>
                <c:pt idx="68">
                  <c:v>2598.5104399318798</c:v>
                </c:pt>
                <c:pt idx="69">
                  <c:v>2665.6281704283301</c:v>
                </c:pt>
                <c:pt idx="70">
                  <c:v>2708.05795766238</c:v>
                </c:pt>
                <c:pt idx="71">
                  <c:v>2722.0338441872</c:v>
                </c:pt>
                <c:pt idx="72">
                  <c:v>2761.1998016340099</c:v>
                </c:pt>
                <c:pt idx="73">
                  <c:v>2800.6168229106001</c:v>
                </c:pt>
                <c:pt idx="74">
                  <c:v>2855.0139860311701</c:v>
                </c:pt>
                <c:pt idx="75">
                  <c:v>2881.2920002155702</c:v>
                </c:pt>
                <c:pt idx="76">
                  <c:v>2939.28774489642</c:v>
                </c:pt>
                <c:pt idx="77">
                  <c:v>2970.7544115630899</c:v>
                </c:pt>
                <c:pt idx="78">
                  <c:v>3022.8083122723101</c:v>
                </c:pt>
                <c:pt idx="79">
                  <c:v>3060.8026385134399</c:v>
                </c:pt>
                <c:pt idx="80">
                  <c:v>3093.10618461273</c:v>
                </c:pt>
                <c:pt idx="81">
                  <c:v>3132.7742697191102</c:v>
                </c:pt>
                <c:pt idx="82">
                  <c:v>3174.7856172368502</c:v>
                </c:pt>
                <c:pt idx="83">
                  <c:v>3219.4749789389698</c:v>
                </c:pt>
                <c:pt idx="84">
                  <c:v>3253.2849080169899</c:v>
                </c:pt>
                <c:pt idx="85">
                  <c:v>3298.4763973786899</c:v>
                </c:pt>
                <c:pt idx="86">
                  <c:v>3336.4707236198201</c:v>
                </c:pt>
                <c:pt idx="87">
                  <c:v>3342.91469525103</c:v>
                </c:pt>
                <c:pt idx="88">
                  <c:v>3394.5501562439399</c:v>
                </c:pt>
                <c:pt idx="89">
                  <c:v>3434.55299312337</c:v>
                </c:pt>
                <c:pt idx="90">
                  <c:v>3488.1969647545802</c:v>
                </c:pt>
                <c:pt idx="91">
                  <c:v>3500.7501562439402</c:v>
                </c:pt>
                <c:pt idx="92">
                  <c:v>3540.9203690098998</c:v>
                </c:pt>
                <c:pt idx="93">
                  <c:v>3594.2295888680501</c:v>
                </c:pt>
                <c:pt idx="94">
                  <c:v>3635.9898725559901</c:v>
                </c:pt>
                <c:pt idx="95">
                  <c:v>3675.6579576623799</c:v>
                </c:pt>
                <c:pt idx="96">
                  <c:v>3713.6522839035101</c:v>
                </c:pt>
                <c:pt idx="97">
                  <c:v>3735.1600853219502</c:v>
                </c:pt>
                <c:pt idx="98">
                  <c:v>3798.09341865529</c:v>
                </c:pt>
                <c:pt idx="99">
                  <c:v>3820.5217874496102</c:v>
                </c:pt>
                <c:pt idx="100">
                  <c:v>3875.8706020260101</c:v>
                </c:pt>
                <c:pt idx="101">
                  <c:v>3922.1077532741701</c:v>
                </c:pt>
                <c:pt idx="102">
                  <c:v>3932.3639940964899</c:v>
                </c:pt>
                <c:pt idx="103">
                  <c:v>3982.3496258029299</c:v>
                </c:pt>
                <c:pt idx="104">
                  <c:v>4018.5338192773502</c:v>
                </c:pt>
                <c:pt idx="105">
                  <c:v>4049.6807700406998</c:v>
                </c:pt>
                <c:pt idx="106">
                  <c:v>4089.72684959359</c:v>
                </c:pt>
                <c:pt idx="107">
                  <c:v>4134.1385394960598</c:v>
                </c:pt>
                <c:pt idx="108">
                  <c:v>4183.7278556117999</c:v>
                </c:pt>
                <c:pt idx="109">
                  <c:v>4207.8092973574603</c:v>
                </c:pt>
                <c:pt idx="110">
                  <c:v>4256.5595330864799</c:v>
                </c:pt>
                <c:pt idx="111">
                  <c:v>4311.2671986550204</c:v>
                </c:pt>
                <c:pt idx="112">
                  <c:v>4326.7061717602501</c:v>
                </c:pt>
                <c:pt idx="113">
                  <c:v>4381.7494671789</c:v>
                </c:pt>
                <c:pt idx="114">
                  <c:v>4423.9549208306998</c:v>
                </c:pt>
                <c:pt idx="115">
                  <c:v>4464.8178550820503</c:v>
                </c:pt>
                <c:pt idx="116">
                  <c:v>4504.6504815067701</c:v>
                </c:pt>
                <c:pt idx="117">
                  <c:v>4555.3723290790404</c:v>
                </c:pt>
                <c:pt idx="118">
                  <c:v>4565.2120009656901</c:v>
                </c:pt>
                <c:pt idx="119">
                  <c:v>4631.9809873742797</c:v>
                </c:pt>
                <c:pt idx="120">
                  <c:v>4672.1913874721804</c:v>
                </c:pt>
                <c:pt idx="121">
                  <c:v>4682.1158841164697</c:v>
                </c:pt>
                <c:pt idx="122">
                  <c:v>4750.6542882924596</c:v>
                </c:pt>
                <c:pt idx="123">
                  <c:v>4759.0573053300204</c:v>
                </c:pt>
                <c:pt idx="124">
                  <c:v>4831.0966198461401</c:v>
                </c:pt>
                <c:pt idx="125">
                  <c:v>4842.4543674041097</c:v>
                </c:pt>
                <c:pt idx="126">
                  <c:v>4906.5645000552704</c:v>
                </c:pt>
                <c:pt idx="127">
                  <c:v>4922.8800242488096</c:v>
                </c:pt>
                <c:pt idx="128">
                  <c:v>4977.4309413193396</c:v>
                </c:pt>
                <c:pt idx="129">
                  <c:v>5009.4763042225604</c:v>
                </c:pt>
                <c:pt idx="130">
                  <c:v>5067.9377641465098</c:v>
                </c:pt>
                <c:pt idx="131">
                  <c:v>5094.8748178345204</c:v>
                </c:pt>
                <c:pt idx="132">
                  <c:v>5142.7081511678498</c:v>
                </c:pt>
                <c:pt idx="133">
                  <c:v>5160.0414845011801</c:v>
                </c:pt>
                <c:pt idx="134">
                  <c:v>5200.4581511678498</c:v>
                </c:pt>
                <c:pt idx="135">
                  <c:v>5269.6286128361999</c:v>
                </c:pt>
              </c:numCache>
            </c:numRef>
          </c:cat>
          <c:val>
            <c:numRef>
              <c:f>thirdPipe!$U$37:$U$172</c:f>
              <c:numCache>
                <c:formatCode>General</c:formatCode>
                <c:ptCount val="136"/>
                <c:pt idx="1">
                  <c:v>5.5</c:v>
                </c:pt>
                <c:pt idx="2">
                  <c:v>6.1</c:v>
                </c:pt>
                <c:pt idx="3">
                  <c:v>5</c:v>
                </c:pt>
                <c:pt idx="4">
                  <c:v>4.4000000000000004</c:v>
                </c:pt>
                <c:pt idx="5">
                  <c:v>6.6</c:v>
                </c:pt>
                <c:pt idx="6">
                  <c:v>5.4</c:v>
                </c:pt>
                <c:pt idx="7">
                  <c:v>3.6</c:v>
                </c:pt>
                <c:pt idx="8">
                  <c:v>1.7</c:v>
                </c:pt>
                <c:pt idx="9">
                  <c:v>5.2</c:v>
                </c:pt>
                <c:pt idx="10">
                  <c:v>3.9</c:v>
                </c:pt>
                <c:pt idx="11">
                  <c:v>4.5</c:v>
                </c:pt>
                <c:pt idx="12">
                  <c:v>3.8</c:v>
                </c:pt>
                <c:pt idx="13">
                  <c:v>5</c:v>
                </c:pt>
                <c:pt idx="14">
                  <c:v>4.5999999999999996</c:v>
                </c:pt>
                <c:pt idx="15">
                  <c:v>3.8</c:v>
                </c:pt>
                <c:pt idx="16">
                  <c:v>5.4</c:v>
                </c:pt>
                <c:pt idx="17">
                  <c:v>5.9</c:v>
                </c:pt>
                <c:pt idx="18">
                  <c:v>6.6</c:v>
                </c:pt>
                <c:pt idx="19">
                  <c:v>3.8</c:v>
                </c:pt>
                <c:pt idx="20">
                  <c:v>5.3</c:v>
                </c:pt>
                <c:pt idx="21">
                  <c:v>3.5</c:v>
                </c:pt>
                <c:pt idx="22">
                  <c:v>5.5</c:v>
                </c:pt>
                <c:pt idx="23">
                  <c:v>4.4000000000000004</c:v>
                </c:pt>
                <c:pt idx="24">
                  <c:v>4.9000000000000004</c:v>
                </c:pt>
                <c:pt idx="25">
                  <c:v>5.6</c:v>
                </c:pt>
                <c:pt idx="26">
                  <c:v>5</c:v>
                </c:pt>
                <c:pt idx="27">
                  <c:v>5.5</c:v>
                </c:pt>
                <c:pt idx="28">
                  <c:v>6.3</c:v>
                </c:pt>
                <c:pt idx="29">
                  <c:v>4.5999999999999996</c:v>
                </c:pt>
                <c:pt idx="30">
                  <c:v>5.8</c:v>
                </c:pt>
                <c:pt idx="32">
                  <c:v>4.2</c:v>
                </c:pt>
                <c:pt idx="33">
                  <c:v>5.4</c:v>
                </c:pt>
                <c:pt idx="34">
                  <c:v>4</c:v>
                </c:pt>
                <c:pt idx="35">
                  <c:v>4.7</c:v>
                </c:pt>
                <c:pt idx="36">
                  <c:v>4.0999999999999996</c:v>
                </c:pt>
                <c:pt idx="37">
                  <c:v>3.9</c:v>
                </c:pt>
                <c:pt idx="38">
                  <c:v>4.3</c:v>
                </c:pt>
                <c:pt idx="39">
                  <c:v>3.8</c:v>
                </c:pt>
                <c:pt idx="40">
                  <c:v>7.6</c:v>
                </c:pt>
                <c:pt idx="41">
                  <c:v>8.4</c:v>
                </c:pt>
                <c:pt idx="42">
                  <c:v>7.6</c:v>
                </c:pt>
                <c:pt idx="43">
                  <c:v>4.7</c:v>
                </c:pt>
                <c:pt idx="44">
                  <c:v>5.8</c:v>
                </c:pt>
                <c:pt idx="45">
                  <c:v>4.8</c:v>
                </c:pt>
                <c:pt idx="46">
                  <c:v>4.8</c:v>
                </c:pt>
                <c:pt idx="47">
                  <c:v>6.1</c:v>
                </c:pt>
                <c:pt idx="48">
                  <c:v>5.7</c:v>
                </c:pt>
                <c:pt idx="49">
                  <c:v>5.2</c:v>
                </c:pt>
                <c:pt idx="50">
                  <c:v>4.2</c:v>
                </c:pt>
                <c:pt idx="51">
                  <c:v>6.8</c:v>
                </c:pt>
                <c:pt idx="52">
                  <c:v>4.9000000000000004</c:v>
                </c:pt>
                <c:pt idx="53">
                  <c:v>5.5</c:v>
                </c:pt>
                <c:pt idx="54">
                  <c:v>5.3</c:v>
                </c:pt>
                <c:pt idx="55">
                  <c:v>2.9</c:v>
                </c:pt>
                <c:pt idx="56">
                  <c:v>5.0999999999999996</c:v>
                </c:pt>
                <c:pt idx="57">
                  <c:v>4.0999999999999996</c:v>
                </c:pt>
                <c:pt idx="58">
                  <c:v>4.2</c:v>
                </c:pt>
                <c:pt idx="59">
                  <c:v>4.5</c:v>
                </c:pt>
                <c:pt idx="60">
                  <c:v>11.5</c:v>
                </c:pt>
                <c:pt idx="61">
                  <c:v>3</c:v>
                </c:pt>
                <c:pt idx="62">
                  <c:v>2.6</c:v>
                </c:pt>
                <c:pt idx="63">
                  <c:v>4.4000000000000004</c:v>
                </c:pt>
                <c:pt idx="64">
                  <c:v>7.8</c:v>
                </c:pt>
                <c:pt idx="65">
                  <c:v>2.8</c:v>
                </c:pt>
                <c:pt idx="66">
                  <c:v>3.7</c:v>
                </c:pt>
                <c:pt idx="67">
                  <c:v>4.4000000000000004</c:v>
                </c:pt>
                <c:pt idx="68">
                  <c:v>3.9</c:v>
                </c:pt>
                <c:pt idx="69">
                  <c:v>4</c:v>
                </c:pt>
                <c:pt idx="70">
                  <c:v>4</c:v>
                </c:pt>
                <c:pt idx="71">
                  <c:v>3.9</c:v>
                </c:pt>
                <c:pt idx="72">
                  <c:v>2.9</c:v>
                </c:pt>
                <c:pt idx="73">
                  <c:v>4.9000000000000004</c:v>
                </c:pt>
                <c:pt idx="74">
                  <c:v>3.7</c:v>
                </c:pt>
                <c:pt idx="75">
                  <c:v>4.5</c:v>
                </c:pt>
                <c:pt idx="76">
                  <c:v>4</c:v>
                </c:pt>
                <c:pt idx="77">
                  <c:v>4.4000000000000004</c:v>
                </c:pt>
                <c:pt idx="78">
                  <c:v>3</c:v>
                </c:pt>
                <c:pt idx="79">
                  <c:v>4.8</c:v>
                </c:pt>
                <c:pt idx="80">
                  <c:v>5.8</c:v>
                </c:pt>
                <c:pt idx="81">
                  <c:v>6.5</c:v>
                </c:pt>
                <c:pt idx="82">
                  <c:v>4.8</c:v>
                </c:pt>
                <c:pt idx="83">
                  <c:v>4.8</c:v>
                </c:pt>
                <c:pt idx="84">
                  <c:v>6</c:v>
                </c:pt>
                <c:pt idx="85">
                  <c:v>4</c:v>
                </c:pt>
                <c:pt idx="86">
                  <c:v>7.7</c:v>
                </c:pt>
                <c:pt idx="87">
                  <c:v>5</c:v>
                </c:pt>
                <c:pt idx="88">
                  <c:v>4.0999999999999996</c:v>
                </c:pt>
                <c:pt idx="89">
                  <c:v>5.4</c:v>
                </c:pt>
                <c:pt idx="90">
                  <c:v>4</c:v>
                </c:pt>
                <c:pt idx="91">
                  <c:v>4.0999999999999996</c:v>
                </c:pt>
                <c:pt idx="92">
                  <c:v>4.5999999999999996</c:v>
                </c:pt>
                <c:pt idx="93">
                  <c:v>6.3</c:v>
                </c:pt>
                <c:pt idx="94">
                  <c:v>9.5</c:v>
                </c:pt>
                <c:pt idx="95">
                  <c:v>3.8</c:v>
                </c:pt>
                <c:pt idx="96">
                  <c:v>4.7</c:v>
                </c:pt>
                <c:pt idx="97">
                  <c:v>4.5</c:v>
                </c:pt>
                <c:pt idx="98">
                  <c:v>8.3000000000000007</c:v>
                </c:pt>
                <c:pt idx="99">
                  <c:v>3.4</c:v>
                </c:pt>
                <c:pt idx="100">
                  <c:v>3.5</c:v>
                </c:pt>
                <c:pt idx="101">
                  <c:v>3.8</c:v>
                </c:pt>
                <c:pt idx="102">
                  <c:v>5.9</c:v>
                </c:pt>
                <c:pt idx="103">
                  <c:v>3.4</c:v>
                </c:pt>
                <c:pt idx="104">
                  <c:v>7.2</c:v>
                </c:pt>
                <c:pt idx="105">
                  <c:v>6.5</c:v>
                </c:pt>
                <c:pt idx="106">
                  <c:v>5.0999999999999996</c:v>
                </c:pt>
                <c:pt idx="107">
                  <c:v>5</c:v>
                </c:pt>
                <c:pt idx="108">
                  <c:v>5.8</c:v>
                </c:pt>
                <c:pt idx="109">
                  <c:v>5.5</c:v>
                </c:pt>
                <c:pt idx="110">
                  <c:v>4.8</c:v>
                </c:pt>
                <c:pt idx="111">
                  <c:v>5</c:v>
                </c:pt>
                <c:pt idx="112">
                  <c:v>4.3</c:v>
                </c:pt>
                <c:pt idx="113">
                  <c:v>5.6</c:v>
                </c:pt>
                <c:pt idx="114">
                  <c:v>5.5</c:v>
                </c:pt>
                <c:pt idx="115">
                  <c:v>3.5</c:v>
                </c:pt>
                <c:pt idx="116">
                  <c:v>4.0999999999999996</c:v>
                </c:pt>
                <c:pt idx="117">
                  <c:v>5.3</c:v>
                </c:pt>
                <c:pt idx="118">
                  <c:v>3.7</c:v>
                </c:pt>
                <c:pt idx="119">
                  <c:v>4</c:v>
                </c:pt>
                <c:pt idx="120">
                  <c:v>4.4000000000000004</c:v>
                </c:pt>
                <c:pt idx="121">
                  <c:v>3.1</c:v>
                </c:pt>
                <c:pt idx="122">
                  <c:v>6.4</c:v>
                </c:pt>
                <c:pt idx="123">
                  <c:v>5.4</c:v>
                </c:pt>
                <c:pt idx="124">
                  <c:v>5.8</c:v>
                </c:pt>
                <c:pt idx="125">
                  <c:v>4.2</c:v>
                </c:pt>
                <c:pt idx="126">
                  <c:v>5.7</c:v>
                </c:pt>
                <c:pt idx="127">
                  <c:v>4.3</c:v>
                </c:pt>
                <c:pt idx="128">
                  <c:v>6.9</c:v>
                </c:pt>
                <c:pt idx="129">
                  <c:v>5.7</c:v>
                </c:pt>
                <c:pt idx="130">
                  <c:v>5.5</c:v>
                </c:pt>
                <c:pt idx="131">
                  <c:v>4.4000000000000004</c:v>
                </c:pt>
                <c:pt idx="132">
                  <c:v>5.5</c:v>
                </c:pt>
                <c:pt idx="133">
                  <c:v>5.2</c:v>
                </c:pt>
                <c:pt idx="134">
                  <c:v>4.3</c:v>
                </c:pt>
                <c:pt idx="135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3-4157-9788-B16C2E1FA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146768"/>
        <c:axId val="203147328"/>
      </c:lineChart>
      <c:catAx>
        <c:axId val="20314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Depth  ft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9253450657827258"/>
              <c:y val="0.879991316783777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7328"/>
        <c:crosses val="autoZero"/>
        <c:auto val="1"/>
        <c:lblAlgn val="ctr"/>
        <c:lblOffset val="100"/>
        <c:noMultiLvlLbl val="1"/>
      </c:catAx>
      <c:valAx>
        <c:axId val="203147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WL %</a:t>
                </a:r>
              </a:p>
            </c:rich>
          </c:tx>
          <c:layout>
            <c:manualLayout>
              <c:xMode val="edge"/>
              <c:yMode val="edge"/>
              <c:x val="2.1861350552350549E-2"/>
              <c:y val="0.328520542946221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6768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sz="1800" b="0" i="0" baseline="0"/>
              <a:t>ML% Classfication Pie Chart </a:t>
            </a:r>
            <a:endParaRPr lang="en-AE" sz="1800"/>
          </a:p>
          <a:p>
            <a:pPr>
              <a:defRPr/>
            </a:pPr>
            <a:r>
              <a:rPr lang="en-US" sz="1800" b="0" i="0" baseline="0"/>
              <a:t>9 5/8" CSG</a:t>
            </a:r>
            <a:endParaRPr lang="en-AE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697012621388043E-2"/>
          <c:y val="0.31693621683125561"/>
          <c:w val="0.71594347809630554"/>
          <c:h val="0.58829542297179926"/>
        </c:manualLayout>
      </c:layout>
      <c:pieChart>
        <c:varyColors val="1"/>
        <c:ser>
          <c:idx val="0"/>
          <c:order val="0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1-B3CD-4407-8CBF-8CF7F585206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3-B3CD-4407-8CBF-8CF7F5852065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5-B3CD-4407-8CBF-8CF7F5852065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7-B3CD-4407-8CBF-8CF7F585206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CD-4407-8CBF-8CF7F585206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3CD-4407-8CBF-8CF7F5852065}"/>
                </c:ext>
              </c:extLst>
            </c:dLbl>
            <c:dLbl>
              <c:idx val="3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CD-4407-8CBF-8CF7F5852065}"/>
                </c:ext>
              </c:extLst>
            </c:dLbl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thirdPipe!$AE$30:$AE$33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thirdPipe!$AI$30:$AI$33</c:f>
              <c:numCache>
                <c:formatCode>0%</c:formatCode>
                <c:ptCount val="4"/>
                <c:pt idx="0">
                  <c:v>0.52</c:v>
                </c:pt>
                <c:pt idx="1">
                  <c:v>0.41085271317829458</c:v>
                </c:pt>
                <c:pt idx="2">
                  <c:v>0</c:v>
                </c:pt>
                <c:pt idx="3">
                  <c:v>7.7519379844961239E-3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CD-4407-8CBF-8CF7F5852065}"/>
            </c:ext>
          </c:extLst>
        </c:ser>
        <c:ser>
          <c:idx val="1"/>
          <c:order val="1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B3CD-4407-8CBF-8CF7F58520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B3CD-4407-8CBF-8CF7F58520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B3CD-4407-8CBF-8CF7F58520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B3CD-4407-8CBF-8CF7F5852065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thirdPipe!$AE$30:$AE$33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thirdPipe!$AJ$30:$AJ$33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1-B3CD-4407-8CBF-8CF7F5852065}"/>
            </c:ext>
          </c:extLst>
        </c:ser>
        <c:ser>
          <c:idx val="2"/>
          <c:order val="2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3-B3CD-4407-8CBF-8CF7F585206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5-B3CD-4407-8CBF-8CF7F5852065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7-B3CD-4407-8CBF-8CF7F5852065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9-B3CD-4407-8CBF-8CF7F5852065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3CD-4407-8CBF-8CF7F5852065}"/>
            </c:ext>
          </c:extLst>
        </c:ser>
        <c:ser>
          <c:idx val="3"/>
          <c:order val="3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C-B3CD-4407-8CBF-8CF7F58520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E-B3CD-4407-8CBF-8CF7F58520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0-B3CD-4407-8CBF-8CF7F58520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B3CD-4407-8CBF-8CF7F5852065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3CD-4407-8CBF-8CF7F5852065}"/>
            </c:ext>
          </c:extLst>
        </c:ser>
        <c:ser>
          <c:idx val="4"/>
          <c:order val="4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5-B3CD-4407-8CBF-8CF7F58520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7-B3CD-4407-8CBF-8CF7F58520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9-B3CD-4407-8CBF-8CF7F58520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B-B3CD-4407-8CBF-8CF7F5852065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3CD-4407-8CBF-8CF7F5852065}"/>
            </c:ext>
          </c:extLst>
        </c:ser>
        <c:ser>
          <c:idx val="5"/>
          <c:order val="5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E-B3CD-4407-8CBF-8CF7F5852065}"/>
              </c:ext>
            </c:extLst>
          </c:dPt>
          <c:dPt>
            <c:idx val="1"/>
            <c:bubble3D val="0"/>
            <c:spPr>
              <a:solidFill>
                <a:srgbClr val="FFCC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0-B3CD-4407-8CBF-8CF7F5852065}"/>
              </c:ext>
            </c:extLst>
          </c:dPt>
          <c:dPt>
            <c:idx val="2"/>
            <c:bubble3D val="0"/>
            <c:spPr>
              <a:solidFill>
                <a:srgbClr val="3366FF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2-B3CD-4407-8CBF-8CF7F5852065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4-B3CD-4407-8CBF-8CF7F5852065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3CD-4407-8CBF-8CF7F5852065}"/>
            </c:ext>
          </c:extLst>
        </c:ser>
        <c:ser>
          <c:idx val="6"/>
          <c:order val="6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7-B3CD-4407-8CBF-8CF7F58520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9-B3CD-4407-8CBF-8CF7F58520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B-B3CD-4407-8CBF-8CF7F58520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D-B3CD-4407-8CBF-8CF7F5852065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3CD-4407-8CBF-8CF7F585206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0"/>
      </c:pieChart>
    </c:plotArea>
    <c:legend>
      <c:legendPos val="r"/>
      <c:layout>
        <c:manualLayout>
          <c:xMode val="edge"/>
          <c:yMode val="edge"/>
          <c:x val="0.89883701034009233"/>
          <c:y val="0.38344104310230093"/>
          <c:w val="7.0119721123239304E-2"/>
          <c:h val="0.2939015973941421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algn="l" rtl="0">
            <a:defRPr lang="en-US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13 3/8" CSG EPDT</a:t>
            </a:r>
            <a:r>
              <a:rPr lang="en-US" altLang="zh-CN"/>
              <a:t> Max Loss (%)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Series2</c:v>
          </c:tx>
          <c:spPr>
            <a:ln w="28575" cap="rnd">
              <a:solidFill>
                <a:srgbClr val="0070C0"/>
              </a:solidFill>
              <a:prstDash val="solid"/>
              <a:round/>
            </a:ln>
          </c:spPr>
          <c:marker>
            <c:symbol val="none"/>
          </c:marker>
          <c:cat>
            <c:numRef>
              <c:f>fourthPipe!$G$3:$G$42</c:f>
              <c:numCache>
                <c:formatCode>0.0</c:formatCode>
                <c:ptCount val="40"/>
                <c:pt idx="0">
                  <c:v>27.579174041748001</c:v>
                </c:pt>
                <c:pt idx="1">
                  <c:v>96.245840708414704</c:v>
                </c:pt>
                <c:pt idx="2">
                  <c:v>104.91250737508101</c:v>
                </c:pt>
                <c:pt idx="3">
                  <c:v>177.99584070841499</c:v>
                </c:pt>
                <c:pt idx="4">
                  <c:v>204.91250737508099</c:v>
                </c:pt>
                <c:pt idx="6">
                  <c:v>296.16250737508102</c:v>
                </c:pt>
                <c:pt idx="7">
                  <c:v>307.99584070841502</c:v>
                </c:pt>
                <c:pt idx="8">
                  <c:v>349.41250737508102</c:v>
                </c:pt>
                <c:pt idx="9">
                  <c:v>411.32917404174799</c:v>
                </c:pt>
                <c:pt idx="10">
                  <c:v>429.91250737508102</c:v>
                </c:pt>
                <c:pt idx="11">
                  <c:v>479.82917404174799</c:v>
                </c:pt>
                <c:pt idx="12">
                  <c:v>496.99584070841502</c:v>
                </c:pt>
                <c:pt idx="14">
                  <c:v>550.74584070841502</c:v>
                </c:pt>
                <c:pt idx="15">
                  <c:v>604.74584070841502</c:v>
                </c:pt>
                <c:pt idx="16">
                  <c:v>633.91250737508096</c:v>
                </c:pt>
                <c:pt idx="17">
                  <c:v>662.49584070841502</c:v>
                </c:pt>
                <c:pt idx="18">
                  <c:v>706.24584070841502</c:v>
                </c:pt>
                <c:pt idx="20">
                  <c:v>772.41250737508096</c:v>
                </c:pt>
                <c:pt idx="21">
                  <c:v>820.24584070841502</c:v>
                </c:pt>
                <c:pt idx="22">
                  <c:v>865.12544611842998</c:v>
                </c:pt>
                <c:pt idx="23">
                  <c:v>887.29869530409803</c:v>
                </c:pt>
                <c:pt idx="24">
                  <c:v>955.91025882201302</c:v>
                </c:pt>
                <c:pt idx="25">
                  <c:v>984.86099172103604</c:v>
                </c:pt>
                <c:pt idx="26">
                  <c:v>1020.17084514123</c:v>
                </c:pt>
                <c:pt idx="27">
                  <c:v>1061.5888011672901</c:v>
                </c:pt>
                <c:pt idx="28">
                  <c:v>1103.5924656623999</c:v>
                </c:pt>
                <c:pt idx="29">
                  <c:v>1150.9511790174499</c:v>
                </c:pt>
                <c:pt idx="31">
                  <c:v>1213.45463992951</c:v>
                </c:pt>
                <c:pt idx="32">
                  <c:v>1259.6419363464399</c:v>
                </c:pt>
                <c:pt idx="33">
                  <c:v>1281.0621317861801</c:v>
                </c:pt>
                <c:pt idx="34">
                  <c:v>1338.6807003655499</c:v>
                </c:pt>
                <c:pt idx="35">
                  <c:v>1368.8222970946199</c:v>
                </c:pt>
                <c:pt idx="36">
                  <c:v>1420.75601777463</c:v>
                </c:pt>
                <c:pt idx="37">
                  <c:v>1453.56944579271</c:v>
                </c:pt>
                <c:pt idx="38">
                  <c:v>1474.35963301027</c:v>
                </c:pt>
                <c:pt idx="39">
                  <c:v>1516.7749547231999</c:v>
                </c:pt>
              </c:numCache>
            </c:numRef>
          </c:cat>
          <c:val>
            <c:numRef>
              <c:f>fourthPipe!$H$3:$H$42</c:f>
              <c:numCache>
                <c:formatCode>0.0</c:formatCode>
                <c:ptCount val="40"/>
                <c:pt idx="0">
                  <c:v>4.1018398714839002</c:v>
                </c:pt>
                <c:pt idx="1">
                  <c:v>5.0772567785464</c:v>
                </c:pt>
                <c:pt idx="2">
                  <c:v>4.84488250280197</c:v>
                </c:pt>
                <c:pt idx="3">
                  <c:v>4.5564818822487902</c:v>
                </c:pt>
                <c:pt idx="4">
                  <c:v>5.2209749346590604</c:v>
                </c:pt>
                <c:pt idx="6">
                  <c:v>3.9597148213259299</c:v>
                </c:pt>
                <c:pt idx="7">
                  <c:v>5.2884145880744899</c:v>
                </c:pt>
                <c:pt idx="8">
                  <c:v>5.1523319067521403</c:v>
                </c:pt>
                <c:pt idx="9">
                  <c:v>2.9340328038215899</c:v>
                </c:pt>
                <c:pt idx="10">
                  <c:v>3.6544096682298699</c:v>
                </c:pt>
                <c:pt idx="11">
                  <c:v>2.8129800812010299</c:v>
                </c:pt>
                <c:pt idx="12">
                  <c:v>1.71763335297238</c:v>
                </c:pt>
                <c:pt idx="14">
                  <c:v>2.1757088263965199</c:v>
                </c:pt>
                <c:pt idx="15">
                  <c:v>4.0544717795725802</c:v>
                </c:pt>
                <c:pt idx="16">
                  <c:v>4.5679145467505302</c:v>
                </c:pt>
                <c:pt idx="17">
                  <c:v>2.2205371358908699</c:v>
                </c:pt>
                <c:pt idx="18">
                  <c:v>2.54232943757841</c:v>
                </c:pt>
                <c:pt idx="20">
                  <c:v>4.1370336692555103</c:v>
                </c:pt>
                <c:pt idx="21">
                  <c:v>4.6851418222621799</c:v>
                </c:pt>
                <c:pt idx="22">
                  <c:v>5</c:v>
                </c:pt>
                <c:pt idx="23">
                  <c:v>2.6490034568160801</c:v>
                </c:pt>
                <c:pt idx="24">
                  <c:v>8.1470187216387409</c:v>
                </c:pt>
                <c:pt idx="25">
                  <c:v>9.8000000000000007</c:v>
                </c:pt>
                <c:pt idx="26">
                  <c:v>6.6935206720756097</c:v>
                </c:pt>
                <c:pt idx="27">
                  <c:v>5.9133130491956702</c:v>
                </c:pt>
                <c:pt idx="28">
                  <c:v>4.3050173548854902</c:v>
                </c:pt>
                <c:pt idx="29">
                  <c:v>3.8082957252523699</c:v>
                </c:pt>
                <c:pt idx="31">
                  <c:v>5.5968319803840201</c:v>
                </c:pt>
                <c:pt idx="32">
                  <c:v>3.8339229828894701</c:v>
                </c:pt>
                <c:pt idx="33">
                  <c:v>1.87424070488701</c:v>
                </c:pt>
                <c:pt idx="34">
                  <c:v>2.86450852946825</c:v>
                </c:pt>
                <c:pt idx="35">
                  <c:v>4.9000000000000004</c:v>
                </c:pt>
                <c:pt idx="36">
                  <c:v>2.6105350111938099</c:v>
                </c:pt>
                <c:pt idx="37">
                  <c:v>4.4661346524282104</c:v>
                </c:pt>
                <c:pt idx="38">
                  <c:v>4.1948277017108202</c:v>
                </c:pt>
                <c:pt idx="3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A0-4C7F-8F36-BDBB10AF1CCF}"/>
            </c:ext>
          </c:extLst>
        </c:ser>
        <c:ser>
          <c:idx val="1"/>
          <c:order val="1"/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fourthPipe!$G$3:$G$42</c:f>
              <c:numCache>
                <c:formatCode>0.0</c:formatCode>
                <c:ptCount val="40"/>
                <c:pt idx="0">
                  <c:v>27.579174041748001</c:v>
                </c:pt>
                <c:pt idx="1">
                  <c:v>96.245840708414704</c:v>
                </c:pt>
                <c:pt idx="2">
                  <c:v>104.91250737508101</c:v>
                </c:pt>
                <c:pt idx="3">
                  <c:v>177.99584070841499</c:v>
                </c:pt>
                <c:pt idx="4">
                  <c:v>204.91250737508099</c:v>
                </c:pt>
                <c:pt idx="6">
                  <c:v>296.16250737508102</c:v>
                </c:pt>
                <c:pt idx="7">
                  <c:v>307.99584070841502</c:v>
                </c:pt>
                <c:pt idx="8">
                  <c:v>349.41250737508102</c:v>
                </c:pt>
                <c:pt idx="9">
                  <c:v>411.32917404174799</c:v>
                </c:pt>
                <c:pt idx="10">
                  <c:v>429.91250737508102</c:v>
                </c:pt>
                <c:pt idx="11">
                  <c:v>479.82917404174799</c:v>
                </c:pt>
                <c:pt idx="12">
                  <c:v>496.99584070841502</c:v>
                </c:pt>
                <c:pt idx="14">
                  <c:v>550.74584070841502</c:v>
                </c:pt>
                <c:pt idx="15">
                  <c:v>604.74584070841502</c:v>
                </c:pt>
                <c:pt idx="16">
                  <c:v>633.91250737508096</c:v>
                </c:pt>
                <c:pt idx="17">
                  <c:v>662.49584070841502</c:v>
                </c:pt>
                <c:pt idx="18">
                  <c:v>706.24584070841502</c:v>
                </c:pt>
                <c:pt idx="20">
                  <c:v>772.41250737508096</c:v>
                </c:pt>
                <c:pt idx="21">
                  <c:v>820.24584070841502</c:v>
                </c:pt>
                <c:pt idx="22">
                  <c:v>865.12544611842998</c:v>
                </c:pt>
                <c:pt idx="23">
                  <c:v>887.29869530409803</c:v>
                </c:pt>
                <c:pt idx="24">
                  <c:v>955.91025882201302</c:v>
                </c:pt>
                <c:pt idx="25">
                  <c:v>984.86099172103604</c:v>
                </c:pt>
                <c:pt idx="26">
                  <c:v>1020.17084514123</c:v>
                </c:pt>
                <c:pt idx="27">
                  <c:v>1061.5888011672901</c:v>
                </c:pt>
                <c:pt idx="28">
                  <c:v>1103.5924656623999</c:v>
                </c:pt>
                <c:pt idx="29">
                  <c:v>1150.9511790174499</c:v>
                </c:pt>
                <c:pt idx="31">
                  <c:v>1213.45463992951</c:v>
                </c:pt>
                <c:pt idx="32">
                  <c:v>1259.6419363464399</c:v>
                </c:pt>
                <c:pt idx="33">
                  <c:v>1281.0621317861801</c:v>
                </c:pt>
                <c:pt idx="34">
                  <c:v>1338.6807003655499</c:v>
                </c:pt>
                <c:pt idx="35">
                  <c:v>1368.8222970946199</c:v>
                </c:pt>
                <c:pt idx="36">
                  <c:v>1420.75601777463</c:v>
                </c:pt>
                <c:pt idx="37">
                  <c:v>1453.56944579271</c:v>
                </c:pt>
                <c:pt idx="38">
                  <c:v>1474.35963301027</c:v>
                </c:pt>
                <c:pt idx="39">
                  <c:v>1516.7749547231999</c:v>
                </c:pt>
              </c:numCache>
            </c:numRef>
          </c:cat>
          <c:val>
            <c:numRef>
              <c:f>fourthPipe!$U$38:$U$69</c:f>
              <c:numCache>
                <c:formatCode>General</c:formatCode>
                <c:ptCount val="32"/>
                <c:pt idx="0">
                  <c:v>5.2</c:v>
                </c:pt>
                <c:pt idx="1">
                  <c:v>5.2</c:v>
                </c:pt>
                <c:pt idx="2">
                  <c:v>5.2</c:v>
                </c:pt>
                <c:pt idx="3">
                  <c:v>3.9</c:v>
                </c:pt>
                <c:pt idx="4">
                  <c:v>5.3</c:v>
                </c:pt>
                <c:pt idx="5">
                  <c:v>5.4</c:v>
                </c:pt>
                <c:pt idx="6">
                  <c:v>4.8</c:v>
                </c:pt>
                <c:pt idx="7">
                  <c:v>3</c:v>
                </c:pt>
                <c:pt idx="8">
                  <c:v>4.7</c:v>
                </c:pt>
                <c:pt idx="9">
                  <c:v>7.2</c:v>
                </c:pt>
                <c:pt idx="10">
                  <c:v>2.6</c:v>
                </c:pt>
                <c:pt idx="11">
                  <c:v>4</c:v>
                </c:pt>
                <c:pt idx="12">
                  <c:v>4.3</c:v>
                </c:pt>
                <c:pt idx="13">
                  <c:v>3.6</c:v>
                </c:pt>
                <c:pt idx="14">
                  <c:v>3.6</c:v>
                </c:pt>
                <c:pt idx="15">
                  <c:v>4.3</c:v>
                </c:pt>
                <c:pt idx="16">
                  <c:v>5.4</c:v>
                </c:pt>
                <c:pt idx="17">
                  <c:v>3.2</c:v>
                </c:pt>
                <c:pt idx="18">
                  <c:v>3</c:v>
                </c:pt>
                <c:pt idx="19">
                  <c:v>3.3</c:v>
                </c:pt>
                <c:pt idx="20">
                  <c:v>5</c:v>
                </c:pt>
                <c:pt idx="21">
                  <c:v>4.3</c:v>
                </c:pt>
                <c:pt idx="22">
                  <c:v>24.1</c:v>
                </c:pt>
                <c:pt idx="23">
                  <c:v>8.5</c:v>
                </c:pt>
                <c:pt idx="24">
                  <c:v>6.2</c:v>
                </c:pt>
                <c:pt idx="25">
                  <c:v>8.3000000000000007</c:v>
                </c:pt>
                <c:pt idx="26">
                  <c:v>6</c:v>
                </c:pt>
                <c:pt idx="27">
                  <c:v>5.5</c:v>
                </c:pt>
                <c:pt idx="28">
                  <c:v>4.7</c:v>
                </c:pt>
                <c:pt idx="29">
                  <c:v>3.5</c:v>
                </c:pt>
                <c:pt idx="30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A0-4C7F-8F36-BDBB10AF1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146768"/>
        <c:axId val="203147328"/>
      </c:lineChart>
      <c:catAx>
        <c:axId val="20314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Depth  ft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9253450657827258"/>
              <c:y val="0.879991316783777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7328"/>
        <c:crosses val="autoZero"/>
        <c:auto val="1"/>
        <c:lblAlgn val="ctr"/>
        <c:lblOffset val="100"/>
        <c:noMultiLvlLbl val="1"/>
      </c:catAx>
      <c:valAx>
        <c:axId val="203147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WL %</a:t>
                </a:r>
              </a:p>
            </c:rich>
          </c:tx>
          <c:layout>
            <c:manualLayout>
              <c:xMode val="edge"/>
              <c:yMode val="edge"/>
              <c:x val="2.1861350552350549E-2"/>
              <c:y val="0.328520542946221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6768"/>
        <c:crosses val="autoZero"/>
        <c:crossBetween val="between"/>
      </c:valAx>
    </c:plotArea>
    <c:legend>
      <c:legendPos val="t"/>
      <c:legendEntry>
        <c:idx val="0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sz="1800" b="0" i="0" baseline="0"/>
              <a:t>ML% Classfication Pie Chart </a:t>
            </a:r>
            <a:endParaRPr lang="en-AE" sz="1800"/>
          </a:p>
          <a:p>
            <a:pPr>
              <a:defRPr/>
            </a:pPr>
            <a:r>
              <a:rPr lang="en-US" sz="1800" b="0" i="0" baseline="0"/>
              <a:t>13 3/8" CSG</a:t>
            </a:r>
            <a:endParaRPr lang="en-AE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697012621388043E-2"/>
          <c:y val="0.31693621683125561"/>
          <c:w val="0.71594347809630554"/>
          <c:h val="0.58829542297179926"/>
        </c:manualLayout>
      </c:layout>
      <c:pieChart>
        <c:varyColors val="1"/>
        <c:ser>
          <c:idx val="0"/>
          <c:order val="0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1-C016-4A92-BBF6-553C27AED7D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3-C016-4A92-BBF6-553C27AED7DB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5-C016-4A92-BBF6-553C27AED7D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7-C016-4A92-BBF6-553C27AED7DB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16-4A92-BBF6-553C27AED7DB}"/>
                </c:ext>
              </c:extLst>
            </c:dLbl>
            <c:dLbl>
              <c:idx val="2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016-4A92-BBF6-553C27AED7DB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6-4A92-BBF6-553C27AED7DB}"/>
                </c:ext>
              </c:extLst>
            </c:dLbl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fourthPipe!$AE$30:$AE$33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fourthPipe!$AI$30:$AI$33</c:f>
              <c:numCache>
                <c:formatCode>0%</c:formatCode>
                <c:ptCount val="4"/>
                <c:pt idx="0">
                  <c:v>0.69444444444444442</c:v>
                </c:pt>
                <c:pt idx="1">
                  <c:v>0.27777777777777779</c:v>
                </c:pt>
                <c:pt idx="2">
                  <c:v>2.7777777777777776E-2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16-4A92-BBF6-553C27AED7DB}"/>
            </c:ext>
          </c:extLst>
        </c:ser>
        <c:ser>
          <c:idx val="1"/>
          <c:order val="1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C016-4A92-BBF6-553C27AED7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C016-4A92-BBF6-553C27AED7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C016-4A92-BBF6-553C27AED7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C016-4A92-BBF6-553C27AED7DB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fourthPipe!$AE$30:$AE$33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fourthPipe!$AJ$30:$AJ$33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1-C016-4A92-BBF6-553C27AED7DB}"/>
            </c:ext>
          </c:extLst>
        </c:ser>
        <c:ser>
          <c:idx val="2"/>
          <c:order val="2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3-C016-4A92-BBF6-553C27AED7D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5-C016-4A92-BBF6-553C27AED7DB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7-C016-4A92-BBF6-553C27AED7D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9-C016-4A92-BBF6-553C27AED7DB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016-4A92-BBF6-553C27AED7DB}"/>
            </c:ext>
          </c:extLst>
        </c:ser>
        <c:ser>
          <c:idx val="3"/>
          <c:order val="3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C-C016-4A92-BBF6-553C27AED7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E-C016-4A92-BBF6-553C27AED7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0-C016-4A92-BBF6-553C27AED7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C016-4A92-BBF6-553C27AED7DB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016-4A92-BBF6-553C27AED7DB}"/>
            </c:ext>
          </c:extLst>
        </c:ser>
        <c:ser>
          <c:idx val="4"/>
          <c:order val="4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5-C016-4A92-BBF6-553C27AED7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7-C016-4A92-BBF6-553C27AED7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9-C016-4A92-BBF6-553C27AED7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B-C016-4A92-BBF6-553C27AED7DB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016-4A92-BBF6-553C27AED7DB}"/>
            </c:ext>
          </c:extLst>
        </c:ser>
        <c:ser>
          <c:idx val="5"/>
          <c:order val="5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E-C016-4A92-BBF6-553C27AED7DB}"/>
              </c:ext>
            </c:extLst>
          </c:dPt>
          <c:dPt>
            <c:idx val="1"/>
            <c:bubble3D val="0"/>
            <c:spPr>
              <a:solidFill>
                <a:srgbClr val="FFCC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0-C016-4A92-BBF6-553C27AED7DB}"/>
              </c:ext>
            </c:extLst>
          </c:dPt>
          <c:dPt>
            <c:idx val="2"/>
            <c:bubble3D val="0"/>
            <c:spPr>
              <a:solidFill>
                <a:srgbClr val="3366FF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2-C016-4A92-BBF6-553C27AED7D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4-C016-4A92-BBF6-553C27AED7DB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C016-4A92-BBF6-553C27AED7DB}"/>
            </c:ext>
          </c:extLst>
        </c:ser>
        <c:ser>
          <c:idx val="6"/>
          <c:order val="6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7-C016-4A92-BBF6-553C27AED7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9-C016-4A92-BBF6-553C27AED7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B-C016-4A92-BBF6-553C27AED7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D-C016-4A92-BBF6-553C27AED7DB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C016-4A92-BBF6-553C27AED7D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0"/>
      </c:pieChart>
    </c:plotArea>
    <c:legend>
      <c:legendPos val="r"/>
      <c:layout>
        <c:manualLayout>
          <c:xMode val="edge"/>
          <c:yMode val="edge"/>
          <c:x val="0.89883701034009233"/>
          <c:y val="0.38344104310230093"/>
          <c:w val="7.0119721123239304E-2"/>
          <c:h val="0.2939015973941421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algn="l" rtl="0">
            <a:defRPr lang="en-US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18 5/8"CSG EPDT</a:t>
            </a:r>
            <a:r>
              <a:rPr lang="en-US" altLang="zh-CN"/>
              <a:t> Max Loss (%)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70C0"/>
              </a:solidFill>
              <a:prstDash val="solid"/>
              <a:round/>
            </a:ln>
          </c:spPr>
          <c:marker>
            <c:symbol val="none"/>
          </c:marker>
          <c:cat>
            <c:numRef>
              <c:f>fifthPipe!$G$2:$G$51</c:f>
              <c:numCache>
                <c:formatCode>0.0</c:formatCode>
                <c:ptCount val="50"/>
                <c:pt idx="1">
                  <c:v>36.995840708414697</c:v>
                </c:pt>
                <c:pt idx="2">
                  <c:v>96.745840708414704</c:v>
                </c:pt>
                <c:pt idx="3">
                  <c:v>119.995840708415</c:v>
                </c:pt>
                <c:pt idx="4">
                  <c:v>177.99584070841499</c:v>
                </c:pt>
                <c:pt idx="6">
                  <c:v>265.66250737508102</c:v>
                </c:pt>
                <c:pt idx="7">
                  <c:v>295.82917404174799</c:v>
                </c:pt>
                <c:pt idx="8">
                  <c:v>312.57917404174799</c:v>
                </c:pt>
                <c:pt idx="9">
                  <c:v>352.16250737508102</c:v>
                </c:pt>
                <c:pt idx="10">
                  <c:v>426.41250737508102</c:v>
                </c:pt>
                <c:pt idx="11">
                  <c:v>469.74584070841502</c:v>
                </c:pt>
                <c:pt idx="12">
                  <c:v>478.91250737508102</c:v>
                </c:pt>
                <c:pt idx="14">
                  <c:v>585.07917404174805</c:v>
                </c:pt>
                <c:pt idx="15">
                  <c:v>605.66250737508096</c:v>
                </c:pt>
                <c:pt idx="16">
                  <c:v>665.32917404174805</c:v>
                </c:pt>
                <c:pt idx="17">
                  <c:v>704.74584070841502</c:v>
                </c:pt>
                <c:pt idx="18">
                  <c:v>731.66250737508096</c:v>
                </c:pt>
              </c:numCache>
            </c:numRef>
          </c:cat>
          <c:val>
            <c:numRef>
              <c:f>fifthPipe!$H$2:$H$51</c:f>
              <c:numCache>
                <c:formatCode>0.0</c:formatCode>
                <c:ptCount val="50"/>
                <c:pt idx="1">
                  <c:v>7.2016801369305696</c:v>
                </c:pt>
                <c:pt idx="2">
                  <c:v>5.1058282781679702</c:v>
                </c:pt>
                <c:pt idx="3">
                  <c:v>6.2882069346480503</c:v>
                </c:pt>
                <c:pt idx="4">
                  <c:v>5.2024886537730799</c:v>
                </c:pt>
                <c:pt idx="6">
                  <c:v>3.0428947610355999</c:v>
                </c:pt>
                <c:pt idx="7">
                  <c:v>5</c:v>
                </c:pt>
                <c:pt idx="8">
                  <c:v>5</c:v>
                </c:pt>
                <c:pt idx="9">
                  <c:v>6.6967432618472396</c:v>
                </c:pt>
                <c:pt idx="10">
                  <c:v>3.8697239634372602</c:v>
                </c:pt>
                <c:pt idx="11">
                  <c:v>5.0027062586657101</c:v>
                </c:pt>
                <c:pt idx="12">
                  <c:v>6.1631891908077403</c:v>
                </c:pt>
                <c:pt idx="14">
                  <c:v>5.2174669623234697</c:v>
                </c:pt>
                <c:pt idx="15">
                  <c:v>7.0908874840974097</c:v>
                </c:pt>
                <c:pt idx="16">
                  <c:v>6.1085067618320803</c:v>
                </c:pt>
                <c:pt idx="17">
                  <c:v>4.6483063243560201</c:v>
                </c:pt>
                <c:pt idx="18">
                  <c:v>7.0888898464409396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30-4F2D-9F38-B210923EA9D9}"/>
            </c:ext>
          </c:extLst>
        </c:ser>
        <c:ser>
          <c:idx val="1"/>
          <c:order val="1"/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fifthPipe!$G$2:$G$51</c:f>
              <c:numCache>
                <c:formatCode>0.0</c:formatCode>
                <c:ptCount val="50"/>
                <c:pt idx="1">
                  <c:v>36.995840708414697</c:v>
                </c:pt>
                <c:pt idx="2">
                  <c:v>96.745840708414704</c:v>
                </c:pt>
                <c:pt idx="3">
                  <c:v>119.995840708415</c:v>
                </c:pt>
                <c:pt idx="4">
                  <c:v>177.99584070841499</c:v>
                </c:pt>
                <c:pt idx="6">
                  <c:v>265.66250737508102</c:v>
                </c:pt>
                <c:pt idx="7">
                  <c:v>295.82917404174799</c:v>
                </c:pt>
                <c:pt idx="8">
                  <c:v>312.57917404174799</c:v>
                </c:pt>
                <c:pt idx="9">
                  <c:v>352.16250737508102</c:v>
                </c:pt>
                <c:pt idx="10">
                  <c:v>426.41250737508102</c:v>
                </c:pt>
                <c:pt idx="11">
                  <c:v>469.74584070841502</c:v>
                </c:pt>
                <c:pt idx="12">
                  <c:v>478.91250737508102</c:v>
                </c:pt>
                <c:pt idx="14">
                  <c:v>585.07917404174805</c:v>
                </c:pt>
                <c:pt idx="15">
                  <c:v>605.66250737508096</c:v>
                </c:pt>
                <c:pt idx="16">
                  <c:v>665.32917404174805</c:v>
                </c:pt>
                <c:pt idx="17">
                  <c:v>704.74584070841502</c:v>
                </c:pt>
                <c:pt idx="18">
                  <c:v>731.66250737508096</c:v>
                </c:pt>
              </c:numCache>
            </c:numRef>
          </c:cat>
          <c:val>
            <c:numRef>
              <c:f>fifthPipe!$U$38:$U$164</c:f>
              <c:numCache>
                <c:formatCode>General</c:formatCode>
                <c:ptCount val="127"/>
                <c:pt idx="1">
                  <c:v>7.6</c:v>
                </c:pt>
                <c:pt idx="2">
                  <c:v>7.2</c:v>
                </c:pt>
                <c:pt idx="4">
                  <c:v>7.5</c:v>
                </c:pt>
                <c:pt idx="5">
                  <c:v>7</c:v>
                </c:pt>
                <c:pt idx="6">
                  <c:v>7.9</c:v>
                </c:pt>
                <c:pt idx="7">
                  <c:v>7.6</c:v>
                </c:pt>
                <c:pt idx="9">
                  <c:v>6</c:v>
                </c:pt>
                <c:pt idx="10">
                  <c:v>5.4</c:v>
                </c:pt>
                <c:pt idx="11">
                  <c:v>5.5</c:v>
                </c:pt>
                <c:pt idx="12">
                  <c:v>5.5</c:v>
                </c:pt>
                <c:pt idx="13">
                  <c:v>5.7</c:v>
                </c:pt>
                <c:pt idx="14">
                  <c:v>3</c:v>
                </c:pt>
                <c:pt idx="15">
                  <c:v>4.5999999999999996</c:v>
                </c:pt>
                <c:pt idx="16">
                  <c:v>6.2</c:v>
                </c:pt>
                <c:pt idx="17">
                  <c:v>4</c:v>
                </c:pt>
                <c:pt idx="18">
                  <c:v>4.2</c:v>
                </c:pt>
                <c:pt idx="19">
                  <c:v>5.8</c:v>
                </c:pt>
                <c:pt idx="20">
                  <c:v>4.9000000000000004</c:v>
                </c:pt>
                <c:pt idx="21">
                  <c:v>5.5</c:v>
                </c:pt>
                <c:pt idx="22">
                  <c:v>3.8</c:v>
                </c:pt>
                <c:pt idx="23">
                  <c:v>6.6</c:v>
                </c:pt>
                <c:pt idx="24">
                  <c:v>4.4000000000000004</c:v>
                </c:pt>
                <c:pt idx="25">
                  <c:v>8.5</c:v>
                </c:pt>
                <c:pt idx="26">
                  <c:v>3.7</c:v>
                </c:pt>
                <c:pt idx="27">
                  <c:v>4.4000000000000004</c:v>
                </c:pt>
                <c:pt idx="28">
                  <c:v>5.4</c:v>
                </c:pt>
                <c:pt idx="29">
                  <c:v>5.3</c:v>
                </c:pt>
                <c:pt idx="30">
                  <c:v>4.3</c:v>
                </c:pt>
                <c:pt idx="31">
                  <c:v>4.2</c:v>
                </c:pt>
                <c:pt idx="32">
                  <c:v>5.0999999999999996</c:v>
                </c:pt>
                <c:pt idx="33">
                  <c:v>3</c:v>
                </c:pt>
                <c:pt idx="34">
                  <c:v>3.7</c:v>
                </c:pt>
                <c:pt idx="35">
                  <c:v>6.5</c:v>
                </c:pt>
                <c:pt idx="36">
                  <c:v>5</c:v>
                </c:pt>
                <c:pt idx="37">
                  <c:v>5.7</c:v>
                </c:pt>
                <c:pt idx="38">
                  <c:v>6.1</c:v>
                </c:pt>
                <c:pt idx="39">
                  <c:v>4.5</c:v>
                </c:pt>
                <c:pt idx="40">
                  <c:v>5.6</c:v>
                </c:pt>
                <c:pt idx="41">
                  <c:v>4.8</c:v>
                </c:pt>
                <c:pt idx="42">
                  <c:v>6.3</c:v>
                </c:pt>
                <c:pt idx="43">
                  <c:v>4.3</c:v>
                </c:pt>
                <c:pt idx="44">
                  <c:v>5.2</c:v>
                </c:pt>
                <c:pt idx="45">
                  <c:v>5.0999999999999996</c:v>
                </c:pt>
                <c:pt idx="46">
                  <c:v>5.4</c:v>
                </c:pt>
                <c:pt idx="47">
                  <c:v>4.5</c:v>
                </c:pt>
                <c:pt idx="48">
                  <c:v>5.7</c:v>
                </c:pt>
                <c:pt idx="49">
                  <c:v>5.0999999999999996</c:v>
                </c:pt>
                <c:pt idx="50">
                  <c:v>4.2</c:v>
                </c:pt>
                <c:pt idx="51">
                  <c:v>4.2</c:v>
                </c:pt>
                <c:pt idx="52">
                  <c:v>7.3</c:v>
                </c:pt>
                <c:pt idx="53">
                  <c:v>3.2</c:v>
                </c:pt>
                <c:pt idx="54">
                  <c:v>5</c:v>
                </c:pt>
                <c:pt idx="55">
                  <c:v>6</c:v>
                </c:pt>
                <c:pt idx="56">
                  <c:v>4.0999999999999996</c:v>
                </c:pt>
                <c:pt idx="57">
                  <c:v>4.3</c:v>
                </c:pt>
                <c:pt idx="58">
                  <c:v>4.2</c:v>
                </c:pt>
                <c:pt idx="59">
                  <c:v>4.5</c:v>
                </c:pt>
                <c:pt idx="60">
                  <c:v>5.8</c:v>
                </c:pt>
                <c:pt idx="61">
                  <c:v>5.5</c:v>
                </c:pt>
                <c:pt idx="62">
                  <c:v>5.6</c:v>
                </c:pt>
                <c:pt idx="63">
                  <c:v>3.4</c:v>
                </c:pt>
                <c:pt idx="64">
                  <c:v>6.4</c:v>
                </c:pt>
                <c:pt idx="65">
                  <c:v>5.2</c:v>
                </c:pt>
                <c:pt idx="66">
                  <c:v>5.9</c:v>
                </c:pt>
                <c:pt idx="67">
                  <c:v>14.2</c:v>
                </c:pt>
                <c:pt idx="68">
                  <c:v>9.5</c:v>
                </c:pt>
                <c:pt idx="69">
                  <c:v>7.4</c:v>
                </c:pt>
                <c:pt idx="70">
                  <c:v>5.3</c:v>
                </c:pt>
                <c:pt idx="71">
                  <c:v>7.9</c:v>
                </c:pt>
                <c:pt idx="72">
                  <c:v>6.7</c:v>
                </c:pt>
                <c:pt idx="73">
                  <c:v>5.0999999999999996</c:v>
                </c:pt>
                <c:pt idx="74">
                  <c:v>5.4</c:v>
                </c:pt>
                <c:pt idx="75">
                  <c:v>6.5</c:v>
                </c:pt>
                <c:pt idx="76">
                  <c:v>5.5</c:v>
                </c:pt>
                <c:pt idx="77">
                  <c:v>7.7</c:v>
                </c:pt>
                <c:pt idx="78">
                  <c:v>9.6</c:v>
                </c:pt>
                <c:pt idx="79">
                  <c:v>6.1</c:v>
                </c:pt>
                <c:pt idx="80">
                  <c:v>8.1</c:v>
                </c:pt>
                <c:pt idx="81">
                  <c:v>7.9</c:v>
                </c:pt>
                <c:pt idx="82">
                  <c:v>5.4</c:v>
                </c:pt>
                <c:pt idx="83">
                  <c:v>4.9000000000000004</c:v>
                </c:pt>
                <c:pt idx="84">
                  <c:v>6</c:v>
                </c:pt>
                <c:pt idx="85">
                  <c:v>7.3</c:v>
                </c:pt>
                <c:pt idx="86">
                  <c:v>7.4</c:v>
                </c:pt>
                <c:pt idx="87">
                  <c:v>6.4</c:v>
                </c:pt>
                <c:pt idx="88">
                  <c:v>5.0999999999999996</c:v>
                </c:pt>
                <c:pt idx="89">
                  <c:v>5</c:v>
                </c:pt>
                <c:pt idx="90">
                  <c:v>4.5</c:v>
                </c:pt>
                <c:pt idx="91">
                  <c:v>4.2</c:v>
                </c:pt>
                <c:pt idx="92">
                  <c:v>4.9000000000000004</c:v>
                </c:pt>
                <c:pt idx="93">
                  <c:v>6.1</c:v>
                </c:pt>
                <c:pt idx="94">
                  <c:v>5.2</c:v>
                </c:pt>
                <c:pt idx="95">
                  <c:v>4.7</c:v>
                </c:pt>
                <c:pt idx="96">
                  <c:v>5</c:v>
                </c:pt>
                <c:pt idx="97">
                  <c:v>6.5</c:v>
                </c:pt>
                <c:pt idx="98">
                  <c:v>9.8000000000000007</c:v>
                </c:pt>
                <c:pt idx="99">
                  <c:v>4.7</c:v>
                </c:pt>
                <c:pt idx="100">
                  <c:v>7.2</c:v>
                </c:pt>
                <c:pt idx="101">
                  <c:v>6.8</c:v>
                </c:pt>
                <c:pt idx="102">
                  <c:v>7.7</c:v>
                </c:pt>
                <c:pt idx="103">
                  <c:v>6.5</c:v>
                </c:pt>
                <c:pt idx="104">
                  <c:v>5.0999999999999996</c:v>
                </c:pt>
                <c:pt idx="105">
                  <c:v>5</c:v>
                </c:pt>
                <c:pt idx="106">
                  <c:v>6.4</c:v>
                </c:pt>
                <c:pt idx="107">
                  <c:v>6.1</c:v>
                </c:pt>
                <c:pt idx="108">
                  <c:v>4.2</c:v>
                </c:pt>
                <c:pt idx="109">
                  <c:v>5.7</c:v>
                </c:pt>
                <c:pt idx="110">
                  <c:v>6.9</c:v>
                </c:pt>
                <c:pt idx="111">
                  <c:v>6.2</c:v>
                </c:pt>
                <c:pt idx="112">
                  <c:v>7.3</c:v>
                </c:pt>
                <c:pt idx="113">
                  <c:v>6.6</c:v>
                </c:pt>
                <c:pt idx="114">
                  <c:v>9.3000000000000007</c:v>
                </c:pt>
                <c:pt idx="115">
                  <c:v>8.1</c:v>
                </c:pt>
                <c:pt idx="116">
                  <c:v>7.7</c:v>
                </c:pt>
                <c:pt idx="117">
                  <c:v>7.3</c:v>
                </c:pt>
                <c:pt idx="118">
                  <c:v>6.2</c:v>
                </c:pt>
                <c:pt idx="119">
                  <c:v>8.3000000000000007</c:v>
                </c:pt>
                <c:pt idx="120">
                  <c:v>6.7</c:v>
                </c:pt>
                <c:pt idx="122">
                  <c:v>9</c:v>
                </c:pt>
                <c:pt idx="123">
                  <c:v>8.1999999999999993</c:v>
                </c:pt>
                <c:pt idx="124">
                  <c:v>8.9</c:v>
                </c:pt>
                <c:pt idx="125">
                  <c:v>8.3000000000000007</c:v>
                </c:pt>
                <c:pt idx="126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30-4F2D-9F38-B210923EA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146768"/>
        <c:axId val="203147328"/>
      </c:lineChart>
      <c:catAx>
        <c:axId val="20314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Depth  ft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9253450657827258"/>
              <c:y val="0.879991316783777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7328"/>
        <c:crosses val="autoZero"/>
        <c:auto val="1"/>
        <c:lblAlgn val="ctr"/>
        <c:lblOffset val="100"/>
        <c:noMultiLvlLbl val="1"/>
      </c:catAx>
      <c:valAx>
        <c:axId val="203147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WL %</a:t>
                </a:r>
              </a:p>
            </c:rich>
          </c:tx>
          <c:layout>
            <c:manualLayout>
              <c:xMode val="edge"/>
              <c:yMode val="edge"/>
              <c:x val="2.1861350552350549E-2"/>
              <c:y val="0.3285205429462210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6768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sz="1800" b="0" i="0" baseline="0"/>
              <a:t>ML% Classfication Pie Chart </a:t>
            </a:r>
            <a:endParaRPr lang="en-AE" sz="1800"/>
          </a:p>
          <a:p>
            <a:pPr>
              <a:defRPr/>
            </a:pPr>
            <a:r>
              <a:rPr lang="en-US" sz="1800" b="0" i="0" baseline="0"/>
              <a:t>18 5/8" CSG</a:t>
            </a:r>
            <a:endParaRPr lang="en-AE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697012621388043E-2"/>
          <c:y val="0.31693621683125561"/>
          <c:w val="0.71594347809630554"/>
          <c:h val="0.58829542297179926"/>
        </c:manualLayout>
      </c:layout>
      <c:pieChart>
        <c:varyColors val="1"/>
        <c:ser>
          <c:idx val="0"/>
          <c:order val="0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1-02CA-40D1-8C5D-8C548B90094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3-02CA-40D1-8C5D-8C548B90094C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5-02CA-40D1-8C5D-8C548B90094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7-02CA-40D1-8C5D-8C548B90094C}"/>
              </c:ext>
            </c:extLst>
          </c:dPt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CA-40D1-8C5D-8C548B90094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2CA-40D1-8C5D-8C548B90094C}"/>
                </c:ext>
              </c:extLst>
            </c:dLbl>
            <c:dLbl>
              <c:idx val="3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CA-40D1-8C5D-8C548B90094C}"/>
                </c:ext>
              </c:extLst>
            </c:dLbl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fifthPipe!$AE$30:$AE$33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fifthPipe!$AI$30:$AI$33</c:f>
              <c:numCache>
                <c:formatCode>0%</c:formatCode>
                <c:ptCount val="4"/>
                <c:pt idx="0">
                  <c:v>0.1875</c:v>
                </c:pt>
                <c:pt idx="1">
                  <c:v>0.68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CA-40D1-8C5D-8C548B90094C}"/>
            </c:ext>
          </c:extLst>
        </c:ser>
        <c:ser>
          <c:idx val="1"/>
          <c:order val="1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02CA-40D1-8C5D-8C548B9009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02CA-40D1-8C5D-8C548B9009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02CA-40D1-8C5D-8C548B90094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02CA-40D1-8C5D-8C548B90094C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fifthPipe!$AE$30:$AE$33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fifthPipe!$AJ$30:$AJ$33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1-02CA-40D1-8C5D-8C548B90094C}"/>
            </c:ext>
          </c:extLst>
        </c:ser>
        <c:ser>
          <c:idx val="2"/>
          <c:order val="2"/>
          <c:spPr>
            <a:solidFill>
              <a:srgbClr val="FFC000"/>
            </a:solidFill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3-02CA-40D1-8C5D-8C548B90094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5-02CA-40D1-8C5D-8C548B90094C}"/>
              </c:ext>
            </c:extLst>
          </c:dPt>
          <c:dPt>
            <c:idx val="2"/>
            <c:bubble3D val="0"/>
            <c:spPr>
              <a:solidFill>
                <a:srgbClr val="0066FF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7-02CA-40D1-8C5D-8C548B90094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19-02CA-40D1-8C5D-8C548B90094C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2CA-40D1-8C5D-8C548B90094C}"/>
            </c:ext>
          </c:extLst>
        </c:ser>
        <c:ser>
          <c:idx val="3"/>
          <c:order val="3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C-02CA-40D1-8C5D-8C548B9009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E-02CA-40D1-8C5D-8C548B9009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0-02CA-40D1-8C5D-8C548B90094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02CA-40D1-8C5D-8C548B90094C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2CA-40D1-8C5D-8C548B90094C}"/>
            </c:ext>
          </c:extLst>
        </c:ser>
        <c:ser>
          <c:idx val="4"/>
          <c:order val="4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5-02CA-40D1-8C5D-8C548B9009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7-02CA-40D1-8C5D-8C548B9009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9-02CA-40D1-8C5D-8C548B90094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B-02CA-40D1-8C5D-8C548B90094C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2CA-40D1-8C5D-8C548B90094C}"/>
            </c:ext>
          </c:extLst>
        </c:ser>
        <c:ser>
          <c:idx val="5"/>
          <c:order val="5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2E-02CA-40D1-8C5D-8C548B90094C}"/>
              </c:ext>
            </c:extLst>
          </c:dPt>
          <c:dPt>
            <c:idx val="1"/>
            <c:bubble3D val="0"/>
            <c:spPr>
              <a:solidFill>
                <a:srgbClr val="FFCC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0-02CA-40D1-8C5D-8C548B90094C}"/>
              </c:ext>
            </c:extLst>
          </c:dPt>
          <c:dPt>
            <c:idx val="2"/>
            <c:bubble3D val="0"/>
            <c:spPr>
              <a:solidFill>
                <a:srgbClr val="3366FF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2-02CA-40D1-8C5D-8C548B90094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4-02CA-40D1-8C5D-8C548B90094C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02CA-40D1-8C5D-8C548B90094C}"/>
            </c:ext>
          </c:extLst>
        </c:ser>
        <c:ser>
          <c:idx val="6"/>
          <c:order val="6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7-02CA-40D1-8C5D-8C548B9009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9-02CA-40D1-8C5D-8C548B9009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B-02CA-40D1-8C5D-8C548B90094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  <a:prstDash val="solid"/>
              </a:ln>
              <a:sp3d contourW="25400"/>
            </c:spPr>
            <c:extLst>
              <c:ext xmlns:c16="http://schemas.microsoft.com/office/drawing/2014/chart" uri="{C3380CC4-5D6E-409C-BE32-E72D297353CC}">
                <c16:uniqueId val="{0000003D-02CA-40D1-8C5D-8C548B90094C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02CA-40D1-8C5D-8C548B90094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0"/>
      </c:pieChart>
    </c:plotArea>
    <c:legend>
      <c:legendPos val="r"/>
      <c:layout>
        <c:manualLayout>
          <c:xMode val="edge"/>
          <c:yMode val="edge"/>
          <c:x val="0.89883701034009233"/>
          <c:y val="0.38344104310230093"/>
          <c:w val="7.0119721123239304E-2"/>
          <c:h val="0.2939015973941421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algn="l" rtl="0">
            <a:defRPr lang="en-US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546037</xdr:colOff>
      <xdr:row>16</xdr:row>
      <xdr:rowOff>45010</xdr:rowOff>
    </xdr:from>
    <xdr:to>
      <xdr:col>24</xdr:col>
      <xdr:colOff>1007745</xdr:colOff>
      <xdr:row>31</xdr:row>
      <xdr:rowOff>66666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6350</xdr:colOff>
      <xdr:row>10</xdr:row>
      <xdr:rowOff>77029</xdr:rowOff>
    </xdr:from>
    <xdr:to>
      <xdr:col>36</xdr:col>
      <xdr:colOff>0</xdr:colOff>
      <xdr:row>27</xdr:row>
      <xdr:rowOff>9342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27</xdr:col>
      <xdr:colOff>352398</xdr:colOff>
      <xdr:row>6</xdr:row>
      <xdr:rowOff>90928</xdr:rowOff>
    </xdr:from>
    <xdr:to>
      <xdr:col>30</xdr:col>
      <xdr:colOff>215516</xdr:colOff>
      <xdr:row>7</xdr:row>
      <xdr:rowOff>71998</xdr:rowOff>
    </xdr:to>
    <xdr:pic>
      <xdr:nvPicPr>
        <xdr:cNvPr id="22" name="char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88198" y="1604042"/>
          <a:ext cx="1757232" cy="155242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235003</xdr:colOff>
      <xdr:row>16</xdr:row>
      <xdr:rowOff>23535</xdr:rowOff>
    </xdr:from>
    <xdr:to>
      <xdr:col>24</xdr:col>
      <xdr:colOff>1702551</xdr:colOff>
      <xdr:row>31</xdr:row>
      <xdr:rowOff>45191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6350</xdr:colOff>
      <xdr:row>10</xdr:row>
      <xdr:rowOff>77029</xdr:rowOff>
    </xdr:from>
    <xdr:to>
      <xdr:col>36</xdr:col>
      <xdr:colOff>0</xdr:colOff>
      <xdr:row>27</xdr:row>
      <xdr:rowOff>9342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240892</xdr:colOff>
      <xdr:row>97</xdr:row>
      <xdr:rowOff>88232</xdr:rowOff>
    </xdr:from>
    <xdr:to>
      <xdr:col>34</xdr:col>
      <xdr:colOff>511342</xdr:colOff>
      <xdr:row>145</xdr:row>
      <xdr:rowOff>33617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>
        <a:xfrm>
          <a:off x="18992442" y="18173032"/>
          <a:ext cx="6099750" cy="886174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37</xdr:col>
      <xdr:colOff>41089</xdr:colOff>
      <xdr:row>98</xdr:row>
      <xdr:rowOff>1773</xdr:rowOff>
    </xdr:from>
    <xdr:to>
      <xdr:col>46</xdr:col>
      <xdr:colOff>287886</xdr:colOff>
      <xdr:row>145</xdr:row>
      <xdr:rowOff>117293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>
        <a:xfrm>
          <a:off x="26565039" y="18270723"/>
          <a:ext cx="6081812" cy="885114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182254</xdr:colOff>
      <xdr:row>98</xdr:row>
      <xdr:rowOff>0</xdr:rowOff>
    </xdr:from>
    <xdr:to>
      <xdr:col>57</xdr:col>
      <xdr:colOff>457200</xdr:colOff>
      <xdr:row>145</xdr:row>
      <xdr:rowOff>78062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>
        <a:xfrm>
          <a:off x="33830904" y="18268950"/>
          <a:ext cx="6104246" cy="882892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379783</xdr:colOff>
      <xdr:row>16</xdr:row>
      <xdr:rowOff>31155</xdr:rowOff>
    </xdr:from>
    <xdr:to>
      <xdr:col>24</xdr:col>
      <xdr:colOff>841491</xdr:colOff>
      <xdr:row>31</xdr:row>
      <xdr:rowOff>52811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6350</xdr:colOff>
      <xdr:row>10</xdr:row>
      <xdr:rowOff>77029</xdr:rowOff>
    </xdr:from>
    <xdr:to>
      <xdr:col>36</xdr:col>
      <xdr:colOff>0</xdr:colOff>
      <xdr:row>27</xdr:row>
      <xdr:rowOff>9342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240892</xdr:colOff>
      <xdr:row>97</xdr:row>
      <xdr:rowOff>88232</xdr:rowOff>
    </xdr:from>
    <xdr:to>
      <xdr:col>34</xdr:col>
      <xdr:colOff>515152</xdr:colOff>
      <xdr:row>144</xdr:row>
      <xdr:rowOff>169197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>
        <a:xfrm>
          <a:off x="18992442" y="18173032"/>
          <a:ext cx="6099750" cy="886174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37</xdr:col>
      <xdr:colOff>41089</xdr:colOff>
      <xdr:row>98</xdr:row>
      <xdr:rowOff>1773</xdr:rowOff>
    </xdr:from>
    <xdr:to>
      <xdr:col>46</xdr:col>
      <xdr:colOff>284076</xdr:colOff>
      <xdr:row>145</xdr:row>
      <xdr:rowOff>54360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>
        <a:xfrm>
          <a:off x="26565039" y="18270723"/>
          <a:ext cx="6081812" cy="885114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182254</xdr:colOff>
      <xdr:row>98</xdr:row>
      <xdr:rowOff>0</xdr:rowOff>
    </xdr:from>
    <xdr:to>
      <xdr:col>57</xdr:col>
      <xdr:colOff>457200</xdr:colOff>
      <xdr:row>145</xdr:row>
      <xdr:rowOff>22749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>
        <a:xfrm>
          <a:off x="33830904" y="18268950"/>
          <a:ext cx="6104246" cy="882892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379783</xdr:colOff>
      <xdr:row>16</xdr:row>
      <xdr:rowOff>31155</xdr:rowOff>
    </xdr:from>
    <xdr:to>
      <xdr:col>24</xdr:col>
      <xdr:colOff>841491</xdr:colOff>
      <xdr:row>31</xdr:row>
      <xdr:rowOff>52811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6350</xdr:colOff>
      <xdr:row>10</xdr:row>
      <xdr:rowOff>77029</xdr:rowOff>
    </xdr:from>
    <xdr:to>
      <xdr:col>36</xdr:col>
      <xdr:colOff>0</xdr:colOff>
      <xdr:row>27</xdr:row>
      <xdr:rowOff>9342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379783</xdr:colOff>
      <xdr:row>16</xdr:row>
      <xdr:rowOff>31155</xdr:rowOff>
    </xdr:from>
    <xdr:to>
      <xdr:col>24</xdr:col>
      <xdr:colOff>841491</xdr:colOff>
      <xdr:row>31</xdr:row>
      <xdr:rowOff>52811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6350</xdr:colOff>
      <xdr:row>10</xdr:row>
      <xdr:rowOff>77029</xdr:rowOff>
    </xdr:from>
    <xdr:to>
      <xdr:col>36</xdr:col>
      <xdr:colOff>0</xdr:colOff>
      <xdr:row>27</xdr:row>
      <xdr:rowOff>9342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240892</xdr:colOff>
      <xdr:row>97</xdr:row>
      <xdr:rowOff>88232</xdr:rowOff>
    </xdr:from>
    <xdr:to>
      <xdr:col>34</xdr:col>
      <xdr:colOff>511342</xdr:colOff>
      <xdr:row>143</xdr:row>
      <xdr:rowOff>173006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>
        <a:xfrm>
          <a:off x="18992442" y="18173032"/>
          <a:ext cx="6099750" cy="886174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37</xdr:col>
      <xdr:colOff>41089</xdr:colOff>
      <xdr:row>98</xdr:row>
      <xdr:rowOff>1773</xdr:rowOff>
    </xdr:from>
    <xdr:to>
      <xdr:col>46</xdr:col>
      <xdr:colOff>287886</xdr:colOff>
      <xdr:row>144</xdr:row>
      <xdr:rowOff>59924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>
        <a:xfrm>
          <a:off x="26565039" y="18270723"/>
          <a:ext cx="6081812" cy="885114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182254</xdr:colOff>
      <xdr:row>98</xdr:row>
      <xdr:rowOff>0</xdr:rowOff>
    </xdr:from>
    <xdr:to>
      <xdr:col>57</xdr:col>
      <xdr:colOff>1495</xdr:colOff>
      <xdr:row>144</xdr:row>
      <xdr:rowOff>41648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>
        <a:xfrm>
          <a:off x="33830904" y="18268950"/>
          <a:ext cx="6104246" cy="882892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62753</xdr:colOff>
      <xdr:row>10</xdr:row>
      <xdr:rowOff>98612</xdr:rowOff>
    </xdr:from>
    <xdr:to>
      <xdr:col>21</xdr:col>
      <xdr:colOff>294495</xdr:colOff>
      <xdr:row>30</xdr:row>
      <xdr:rowOff>45465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6235" y="1801906"/>
          <a:ext cx="6238095" cy="38285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377228</xdr:colOff>
      <xdr:row>3</xdr:row>
      <xdr:rowOff>209550</xdr:rowOff>
    </xdr:from>
    <xdr:to>
      <xdr:col>15</xdr:col>
      <xdr:colOff>801739</xdr:colOff>
      <xdr:row>46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7311428" y="723900"/>
          <a:ext cx="10882961" cy="15392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46</xdr:col>
      <xdr:colOff>237506</xdr:colOff>
      <xdr:row>3</xdr:row>
      <xdr:rowOff>86590</xdr:rowOff>
    </xdr:from>
    <xdr:to>
      <xdr:col>51</xdr:col>
      <xdr:colOff>55277</xdr:colOff>
      <xdr:row>5</xdr:row>
      <xdr:rowOff>96734</xdr:rowOff>
    </xdr:to>
    <xdr:pic>
      <xdr:nvPicPr>
        <xdr:cNvPr id="3" name="Picture 2" descr="Corrosion_Classification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5817806" y="562840"/>
          <a:ext cx="3032776" cy="835644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AJ285"/>
  <sheetViews>
    <sheetView zoomScale="85" zoomScaleNormal="85" workbookViewId="0">
      <selection activeCell="B175" sqref="B175"/>
    </sheetView>
  </sheetViews>
  <sheetFormatPr defaultColWidth="9.21875" defaultRowHeight="13.8"/>
  <cols>
    <col min="1" max="1" width="7.77734375" style="47" customWidth="1"/>
    <col min="2" max="4" width="7.77734375" style="5" customWidth="1"/>
    <col min="5" max="6" width="7.77734375" style="6" customWidth="1"/>
    <col min="7" max="7" width="7.77734375" style="29" customWidth="1"/>
    <col min="8" max="8" width="7.77734375" style="5" customWidth="1"/>
    <col min="9" max="9" width="7.77734375" style="21" customWidth="1"/>
    <col min="10" max="10" width="30.6640625" style="12" customWidth="1"/>
    <col min="11" max="11" width="30.21875" style="17" customWidth="1"/>
    <col min="12" max="12" width="9.5546875" style="32" bestFit="1" customWidth="1"/>
    <col min="13" max="13" width="13.44140625" style="17" bestFit="1" customWidth="1"/>
    <col min="14" max="14" width="8.21875" style="17" bestFit="1" customWidth="1"/>
    <col min="15" max="15" width="6.44140625" style="17" bestFit="1" customWidth="1"/>
    <col min="16" max="16" width="7.77734375" style="17" customWidth="1"/>
    <col min="17" max="19" width="7.77734375" style="20" customWidth="1"/>
    <col min="20" max="21" width="7.77734375" style="35" customWidth="1"/>
    <col min="22" max="23" width="7.77734375" style="20" customWidth="1"/>
    <col min="24" max="24" width="7.77734375" style="17" customWidth="1"/>
    <col min="25" max="25" width="30.77734375" style="17" customWidth="1"/>
    <col min="26" max="28" width="9.21875" style="17" customWidth="1"/>
    <col min="29" max="16384" width="9.21875" style="17"/>
  </cols>
  <sheetData>
    <row r="1" spans="1:26" s="16" customFormat="1" ht="43.2" customHeight="1">
      <c r="A1" s="46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8" t="s">
        <v>6</v>
      </c>
      <c r="H1" s="8" t="s">
        <v>7</v>
      </c>
      <c r="I1" s="28" t="s">
        <v>8</v>
      </c>
      <c r="J1" s="10" t="s">
        <v>9</v>
      </c>
      <c r="K1" s="26" t="s">
        <v>10</v>
      </c>
      <c r="L1" s="33" t="s">
        <v>7</v>
      </c>
      <c r="P1" s="3" t="s">
        <v>0</v>
      </c>
      <c r="Q1" s="4" t="s">
        <v>1</v>
      </c>
      <c r="R1" s="1" t="s">
        <v>2</v>
      </c>
      <c r="S1" s="1" t="s">
        <v>3</v>
      </c>
      <c r="T1" s="2" t="s">
        <v>4</v>
      </c>
      <c r="U1" s="2" t="s">
        <v>5</v>
      </c>
      <c r="V1" s="1" t="s">
        <v>6</v>
      </c>
      <c r="W1" s="1" t="s">
        <v>7</v>
      </c>
      <c r="X1" s="13" t="s">
        <v>8</v>
      </c>
      <c r="Y1" s="15" t="s">
        <v>9</v>
      </c>
      <c r="Z1" s="31" t="s">
        <v>10</v>
      </c>
    </row>
    <row r="2" spans="1:26" ht="16.5" customHeight="1">
      <c r="A2" s="47">
        <v>1</v>
      </c>
      <c r="B2" s="5">
        <v>0</v>
      </c>
      <c r="C2" s="5">
        <v>19.167015172310801</v>
      </c>
      <c r="D2" s="5">
        <f t="shared" ref="D2:D33" si="0">C2-B2</f>
        <v>19.167015172310801</v>
      </c>
      <c r="E2" s="6">
        <v>0.25</v>
      </c>
      <c r="F2" s="135" t="s">
        <v>11</v>
      </c>
      <c r="G2" s="136"/>
      <c r="H2" s="136"/>
      <c r="I2" s="136"/>
      <c r="J2" s="134"/>
      <c r="K2" s="21">
        <f t="shared" ref="K2:K33" si="1">_xlfn.IFNA(_xlfn.RANK.EQ(L2,L:L,0),0)</f>
        <v>156</v>
      </c>
      <c r="L2" s="34">
        <f t="shared" ref="L2:L33" si="2">H2</f>
        <v>0</v>
      </c>
      <c r="M2" s="16"/>
      <c r="P2" s="11">
        <f t="shared" ref="P2:P17" si="3">_xlfn.XLOOKUP($Z2,$K:$K,A:A)</f>
        <v>20</v>
      </c>
      <c r="Q2" s="5">
        <f t="shared" ref="Q2:Q17" si="4">_xlfn.XLOOKUP($Z2,$K:$K,B:B)</f>
        <v>652.78339734030601</v>
      </c>
      <c r="R2" s="5">
        <f t="shared" ref="R2:R17" si="5">_xlfn.XLOOKUP($Z2,$K:$K,C:C)</f>
        <v>692.69739315382799</v>
      </c>
      <c r="S2" s="5">
        <f t="shared" ref="S2:S17" si="6">_xlfn.XLOOKUP($Z2,$K:$K,D:D)</f>
        <v>39.913995813521979</v>
      </c>
      <c r="T2" s="6">
        <f t="shared" ref="T2:T17" si="7">_xlfn.XLOOKUP($Z2,$K:$K,E:E)</f>
        <v>0.25</v>
      </c>
      <c r="U2" s="6">
        <f t="shared" ref="U2:U17" si="8">_xlfn.XLOOKUP($Z2,$K:$K,F:F)</f>
        <v>0.233286457954865</v>
      </c>
      <c r="V2" s="5">
        <f t="shared" ref="V2:V17" si="9">_xlfn.XLOOKUP($Z2,$K:$K,G:G)</f>
        <v>686.16250737508096</v>
      </c>
      <c r="W2" s="5">
        <f t="shared" ref="W2:W17" si="10">_xlfn.XLOOKUP($Z2,$K:$K,H:H)</f>
        <v>6.6854168180540796</v>
      </c>
      <c r="X2" s="7" t="str">
        <f t="shared" ref="X2:X17" si="11">_xlfn.XLOOKUP($Z2,$K:$K,I:I)</f>
        <v>B</v>
      </c>
      <c r="Y2" s="12" t="str">
        <f t="shared" ref="Y2:Y17" si="12">_xlfn.XLOOKUP($Z2,$K:$K,J:J)</f>
        <v>███████</v>
      </c>
      <c r="Z2" s="17">
        <v>1</v>
      </c>
    </row>
    <row r="3" spans="1:26">
      <c r="A3" s="47">
        <v>2</v>
      </c>
      <c r="B3" s="5">
        <v>21.167015172310801</v>
      </c>
      <c r="C3" s="5">
        <v>59.551303109426598</v>
      </c>
      <c r="D3" s="5">
        <f t="shared" si="0"/>
        <v>38.384287937115801</v>
      </c>
      <c r="E3" s="6">
        <v>0.25</v>
      </c>
      <c r="F3" s="6">
        <v>0.23521090226776101</v>
      </c>
      <c r="G3" s="5">
        <v>54.662507375081397</v>
      </c>
      <c r="H3" s="5">
        <v>5.9156390928956704</v>
      </c>
      <c r="I3" s="61" t="str">
        <f>IF(LEN(H3)=0,"",
 IF(H3&lt;0,"E",
 IF(H3&lt;=5,"A",
 IF(H3&lt;=10,"B",
 IF(H3&lt;=20,"C",
 "D")))))</f>
        <v>B</v>
      </c>
      <c r="J3" s="12" t="str">
        <f>IF(OR($H3&lt;0,$H3&gt;100),"",DataBar(H3))</f>
        <v>██████</v>
      </c>
      <c r="K3" s="21">
        <f t="shared" si="1"/>
        <v>15</v>
      </c>
      <c r="L3" s="34">
        <f t="shared" si="2"/>
        <v>5.9156390928956704</v>
      </c>
      <c r="M3" s="16"/>
      <c r="P3" s="11">
        <f t="shared" si="3"/>
        <v>111</v>
      </c>
      <c r="Q3" s="5">
        <f t="shared" si="4"/>
        <v>4428.2554070976803</v>
      </c>
      <c r="R3" s="5">
        <f t="shared" si="5"/>
        <v>4467.7104905482802</v>
      </c>
      <c r="S3" s="5">
        <f t="shared" si="6"/>
        <v>39.455083450599886</v>
      </c>
      <c r="T3" s="6">
        <f t="shared" si="7"/>
        <v>0.25</v>
      </c>
      <c r="U3" s="6">
        <f t="shared" si="8"/>
        <v>0.23329871086111001</v>
      </c>
      <c r="V3" s="5">
        <f t="shared" si="9"/>
        <v>4440.90422826144</v>
      </c>
      <c r="W3" s="5">
        <f t="shared" si="10"/>
        <v>6.6805156555559604</v>
      </c>
      <c r="X3" s="7" t="str">
        <f t="shared" si="11"/>
        <v>B</v>
      </c>
      <c r="Y3" s="12" t="str">
        <f t="shared" si="12"/>
        <v>███████</v>
      </c>
      <c r="Z3" s="17">
        <v>2</v>
      </c>
    </row>
    <row r="4" spans="1:26" ht="15" customHeight="1">
      <c r="A4" s="47">
        <v>3</v>
      </c>
      <c r="B4" s="5">
        <v>61.551303109426598</v>
      </c>
      <c r="C4" s="5">
        <v>101.618269710589</v>
      </c>
      <c r="D4" s="5">
        <f t="shared" si="0"/>
        <v>40.066966601162406</v>
      </c>
      <c r="E4" s="6">
        <v>0.25</v>
      </c>
      <c r="F4" s="6">
        <v>0.24080851397481601</v>
      </c>
      <c r="G4" s="5">
        <v>68.495840708414704</v>
      </c>
      <c r="H4" s="5">
        <v>3.6765944100737702</v>
      </c>
      <c r="I4" s="61" t="str">
        <f>IF(LEN(H4)=0,"",
IF(H4&lt;0,"E",
IF(H4&lt;=5,"A",
IF(H4&lt;=10,"B",
IF(H4&lt;=20,"C",
"D")))))</f>
        <v>A</v>
      </c>
      <c r="J4" s="12" t="str">
        <f>IF(OR($H4&lt;0,$H4&gt;100),"",DataBar(H4))</f>
        <v>████</v>
      </c>
      <c r="K4" s="21">
        <f t="shared" si="1"/>
        <v>145</v>
      </c>
      <c r="L4" s="34">
        <f t="shared" si="2"/>
        <v>3.6765944100737702</v>
      </c>
      <c r="M4" s="16"/>
      <c r="P4" s="11">
        <f t="shared" si="3"/>
        <v>21</v>
      </c>
      <c r="Q4" s="5">
        <f t="shared" si="4"/>
        <v>694.69739315382799</v>
      </c>
      <c r="R4" s="5">
        <f t="shared" si="5"/>
        <v>733.38762266622405</v>
      </c>
      <c r="S4" s="5">
        <f t="shared" si="6"/>
        <v>38.690229512396058</v>
      </c>
      <c r="T4" s="6">
        <f t="shared" si="7"/>
        <v>0.25</v>
      </c>
      <c r="U4" s="6">
        <f t="shared" si="8"/>
        <v>0.233477058713665</v>
      </c>
      <c r="V4" s="5">
        <f t="shared" si="9"/>
        <v>696.57917404174805</v>
      </c>
      <c r="W4" s="5">
        <f t="shared" si="10"/>
        <v>6.6091765145338197</v>
      </c>
      <c r="X4" s="7" t="str">
        <f t="shared" si="11"/>
        <v>B</v>
      </c>
      <c r="Y4" s="12" t="str">
        <f t="shared" si="12"/>
        <v>███████</v>
      </c>
      <c r="Z4" s="17">
        <v>3</v>
      </c>
    </row>
    <row r="5" spans="1:26" ht="15" customHeight="1">
      <c r="A5" s="47">
        <v>4</v>
      </c>
      <c r="B5" s="5">
        <v>103.618269710589</v>
      </c>
      <c r="C5" s="5">
        <v>142.308499222986</v>
      </c>
      <c r="D5" s="5">
        <f t="shared" si="0"/>
        <v>38.690229512396996</v>
      </c>
      <c r="E5" s="6">
        <v>0.25</v>
      </c>
      <c r="F5" s="6">
        <v>0.24080851397481601</v>
      </c>
      <c r="G5" s="5">
        <v>131.32917404174799</v>
      </c>
      <c r="H5" s="5">
        <v>3.6765944100737702</v>
      </c>
      <c r="I5" s="61" t="str">
        <f>IF(LEN(H5)=0,"",
 IF(H5&lt;0,"E",
 IF(H5&lt;=5,"A",
 IF(H5&lt;=10,"B",
 IF(H5&lt;=20,"C",
 "D")))))</f>
        <v>A</v>
      </c>
      <c r="J5" s="12" t="str">
        <f>IF(OR($H5&lt;0,$H5&gt;100),"",DataBar(H5))</f>
        <v>████</v>
      </c>
      <c r="K5" s="21">
        <f t="shared" si="1"/>
        <v>145</v>
      </c>
      <c r="L5" s="34">
        <f t="shared" si="2"/>
        <v>3.6765944100737702</v>
      </c>
      <c r="M5" s="16"/>
      <c r="P5" s="11">
        <f t="shared" si="3"/>
        <v>70</v>
      </c>
      <c r="Q5" s="5">
        <f t="shared" si="4"/>
        <v>2726.4553945961402</v>
      </c>
      <c r="R5" s="5">
        <f t="shared" si="5"/>
        <v>2766.0634488343799</v>
      </c>
      <c r="S5" s="5">
        <f t="shared" si="6"/>
        <v>39.608054238239674</v>
      </c>
      <c r="T5" s="6">
        <f t="shared" si="7"/>
        <v>0.25</v>
      </c>
      <c r="U5" s="6">
        <f t="shared" si="8"/>
        <v>0.23382339661174201</v>
      </c>
      <c r="V5" s="5">
        <f t="shared" si="9"/>
        <v>2750.06930518011</v>
      </c>
      <c r="W5" s="5">
        <f t="shared" si="10"/>
        <v>6.47064135530331</v>
      </c>
      <c r="X5" s="7" t="str">
        <f t="shared" si="11"/>
        <v>B</v>
      </c>
      <c r="Y5" s="12" t="str">
        <f t="shared" si="12"/>
        <v>██████</v>
      </c>
      <c r="Z5" s="17">
        <v>4</v>
      </c>
    </row>
    <row r="6" spans="1:26" ht="15" customHeight="1">
      <c r="A6" s="47">
        <v>5</v>
      </c>
      <c r="B6" s="5">
        <v>144.308499222986</v>
      </c>
      <c r="C6" s="5">
        <v>182.84575794774199</v>
      </c>
      <c r="D6" s="5">
        <f t="shared" si="0"/>
        <v>38.537258724755986</v>
      </c>
      <c r="E6" s="6">
        <v>0.25</v>
      </c>
      <c r="F6" s="6">
        <v>0.23910192503973801</v>
      </c>
      <c r="G6" s="5">
        <v>171.32917404174799</v>
      </c>
      <c r="H6" s="5">
        <v>4.3592299841048501</v>
      </c>
      <c r="I6" s="61" t="str">
        <f>IF(LEN(H6)=0,"",
IF(H6&lt;0,"E",
IF(H6&lt;=5,"A",
IF(H6&lt;=10,"B",
IF(H6&lt;=20,"C",
"D")))))</f>
        <v>A</v>
      </c>
      <c r="J6" s="12" t="str">
        <f>IF(OR($H6&lt;0,$H6&gt;100),"",DataBar(H6))</f>
        <v>████</v>
      </c>
      <c r="K6" s="21">
        <f t="shared" si="1"/>
        <v>116</v>
      </c>
      <c r="L6" s="34">
        <f t="shared" si="2"/>
        <v>4.3592299841048501</v>
      </c>
      <c r="M6" s="16"/>
      <c r="P6" s="11">
        <f t="shared" si="3"/>
        <v>69</v>
      </c>
      <c r="Q6" s="5">
        <f t="shared" si="4"/>
        <v>2684.6943695702598</v>
      </c>
      <c r="R6" s="5">
        <f t="shared" si="5"/>
        <v>2724.4553945961402</v>
      </c>
      <c r="S6" s="5">
        <f t="shared" si="6"/>
        <v>39.761025025880372</v>
      </c>
      <c r="T6" s="6">
        <f t="shared" si="7"/>
        <v>0.25</v>
      </c>
      <c r="U6" s="6">
        <f t="shared" si="8"/>
        <v>0.234226996483168</v>
      </c>
      <c r="V6" s="5">
        <f t="shared" si="9"/>
        <v>2711.7402271659198</v>
      </c>
      <c r="W6" s="5">
        <f t="shared" si="10"/>
        <v>6.3092014067326803</v>
      </c>
      <c r="X6" s="7" t="str">
        <f t="shared" si="11"/>
        <v>B</v>
      </c>
      <c r="Y6" s="12" t="str">
        <f t="shared" si="12"/>
        <v>██████</v>
      </c>
      <c r="Z6" s="17">
        <v>5</v>
      </c>
    </row>
    <row r="7" spans="1:26">
      <c r="A7" s="47">
        <v>6</v>
      </c>
      <c r="B7" s="5">
        <v>184.84575794774199</v>
      </c>
      <c r="C7" s="5">
        <v>224.60678297362401</v>
      </c>
      <c r="D7" s="5">
        <f t="shared" si="0"/>
        <v>39.76102502588202</v>
      </c>
      <c r="E7" s="6">
        <v>0.25</v>
      </c>
      <c r="F7" s="6">
        <v>0.23807797167869099</v>
      </c>
      <c r="G7" s="5">
        <v>210.91250737508099</v>
      </c>
      <c r="H7" s="5">
        <v>4.7688113285234897</v>
      </c>
      <c r="I7" s="61" t="str">
        <f>IF(LEN(H7)=0,"",
IF(H7&lt;0,"E",
IF(H7&lt;=5,"A",
IF(H7&lt;=10,"B",
IF(H7&lt;=20,"C",
"D")))))</f>
        <v>A</v>
      </c>
      <c r="J7" s="12" t="str">
        <f>IF(OR($H7&lt;0,$H7&gt;100),"",DataBar(H7))</f>
        <v>█████</v>
      </c>
      <c r="K7" s="21">
        <f t="shared" si="1"/>
        <v>93</v>
      </c>
      <c r="L7" s="34">
        <f t="shared" si="2"/>
        <v>4.7688113285234897</v>
      </c>
      <c r="M7" s="16"/>
      <c r="P7" s="11">
        <f t="shared" si="3"/>
        <v>54</v>
      </c>
      <c r="Q7" s="5">
        <f t="shared" si="4"/>
        <v>2061.7973222977898</v>
      </c>
      <c r="R7" s="5">
        <f t="shared" si="5"/>
        <v>2101.2524057483902</v>
      </c>
      <c r="S7" s="5">
        <f t="shared" si="6"/>
        <v>39.455083450600341</v>
      </c>
      <c r="T7" s="6">
        <f t="shared" si="7"/>
        <v>0.25</v>
      </c>
      <c r="U7" s="6">
        <f t="shared" si="8"/>
        <v>0.23436021413932201</v>
      </c>
      <c r="V7" s="5">
        <f t="shared" si="9"/>
        <v>2094.4749762424599</v>
      </c>
      <c r="W7" s="5">
        <f t="shared" si="10"/>
        <v>6.2559143442712104</v>
      </c>
      <c r="X7" s="7" t="str">
        <f t="shared" si="11"/>
        <v>B</v>
      </c>
      <c r="Y7" s="12" t="str">
        <f t="shared" si="12"/>
        <v>██████</v>
      </c>
      <c r="Z7" s="17">
        <v>6</v>
      </c>
    </row>
    <row r="8" spans="1:26">
      <c r="A8" s="47">
        <v>7</v>
      </c>
      <c r="B8" s="5">
        <v>226.60678297362401</v>
      </c>
      <c r="C8" s="5">
        <v>230.878585266888</v>
      </c>
      <c r="D8" s="5">
        <f t="shared" si="0"/>
        <v>4.2718022932639883</v>
      </c>
      <c r="E8" s="6">
        <v>0.25</v>
      </c>
      <c r="F8" s="135" t="s">
        <v>35</v>
      </c>
      <c r="G8" s="136"/>
      <c r="H8" s="136"/>
      <c r="I8" s="136"/>
      <c r="J8" s="134"/>
      <c r="K8" s="21">
        <f t="shared" si="1"/>
        <v>156</v>
      </c>
      <c r="L8" s="34">
        <f t="shared" si="2"/>
        <v>0</v>
      </c>
      <c r="M8" s="16"/>
      <c r="P8" s="11">
        <f t="shared" si="3"/>
        <v>152</v>
      </c>
      <c r="Q8" s="5">
        <f t="shared" si="4"/>
        <v>6133.2678061397401</v>
      </c>
      <c r="R8" s="5">
        <f t="shared" si="5"/>
        <v>6172.8758603779797</v>
      </c>
      <c r="S8" s="5">
        <f t="shared" si="6"/>
        <v>39.608054238239674</v>
      </c>
      <c r="T8" s="6">
        <f t="shared" si="7"/>
        <v>0.25</v>
      </c>
      <c r="U8" s="6">
        <f t="shared" si="8"/>
        <v>0.234365244687888</v>
      </c>
      <c r="V8" s="5">
        <f t="shared" si="9"/>
        <v>6136.9098687689702</v>
      </c>
      <c r="W8" s="5">
        <f t="shared" si="10"/>
        <v>6.2539021248449602</v>
      </c>
      <c r="X8" s="7" t="str">
        <f t="shared" si="11"/>
        <v>B</v>
      </c>
      <c r="Y8" s="12" t="str">
        <f t="shared" si="12"/>
        <v>██████</v>
      </c>
      <c r="Z8" s="17">
        <v>7</v>
      </c>
    </row>
    <row r="9" spans="1:26" ht="15" customHeight="1">
      <c r="A9" s="47">
        <v>8</v>
      </c>
      <c r="B9" s="5">
        <v>232.878585266888</v>
      </c>
      <c r="C9" s="5">
        <v>234.70285495790301</v>
      </c>
      <c r="D9" s="5">
        <f t="shared" si="0"/>
        <v>1.8242696910150187</v>
      </c>
      <c r="E9" s="6">
        <v>0.25</v>
      </c>
      <c r="F9" s="135" t="s">
        <v>36</v>
      </c>
      <c r="G9" s="136"/>
      <c r="H9" s="136"/>
      <c r="I9" s="136"/>
      <c r="J9" s="134"/>
      <c r="K9" s="21">
        <f t="shared" si="1"/>
        <v>156</v>
      </c>
      <c r="L9" s="34">
        <f t="shared" si="2"/>
        <v>0</v>
      </c>
      <c r="M9" s="16"/>
      <c r="P9" s="11">
        <f t="shared" si="3"/>
        <v>96</v>
      </c>
      <c r="Q9" s="5">
        <f t="shared" si="4"/>
        <v>3805.5113306128301</v>
      </c>
      <c r="R9" s="5">
        <f t="shared" si="5"/>
        <v>3845.1193848510702</v>
      </c>
      <c r="S9" s="5">
        <f t="shared" si="6"/>
        <v>39.608054238240129</v>
      </c>
      <c r="T9" s="6">
        <f t="shared" si="7"/>
        <v>0.25</v>
      </c>
      <c r="U9" s="6">
        <f t="shared" si="8"/>
        <v>0.23455595146150601</v>
      </c>
      <c r="V9" s="5">
        <f t="shared" si="9"/>
        <v>3810.7302980879099</v>
      </c>
      <c r="W9" s="5">
        <f t="shared" si="10"/>
        <v>6.1776194153976398</v>
      </c>
      <c r="X9" s="7" t="str">
        <f t="shared" si="11"/>
        <v>B</v>
      </c>
      <c r="Y9" s="12" t="str">
        <f t="shared" si="12"/>
        <v>██████</v>
      </c>
      <c r="Z9" s="17">
        <v>8</v>
      </c>
    </row>
    <row r="10" spans="1:26">
      <c r="A10" s="47">
        <v>9</v>
      </c>
      <c r="B10" s="5">
        <v>236.70285495790301</v>
      </c>
      <c r="C10" s="5">
        <v>236.997416772511</v>
      </c>
      <c r="D10" s="5">
        <f t="shared" si="0"/>
        <v>0.29456181460798803</v>
      </c>
      <c r="E10" s="6">
        <v>0.25</v>
      </c>
      <c r="F10" s="135" t="s">
        <v>35</v>
      </c>
      <c r="G10" s="136"/>
      <c r="H10" s="136"/>
      <c r="I10" s="136"/>
      <c r="J10" s="134"/>
      <c r="K10" s="21">
        <f t="shared" si="1"/>
        <v>156</v>
      </c>
      <c r="L10" s="34">
        <f t="shared" si="2"/>
        <v>0</v>
      </c>
      <c r="M10" s="16"/>
      <c r="P10" s="11">
        <f t="shared" si="3"/>
        <v>144</v>
      </c>
      <c r="Q10" s="5">
        <f t="shared" si="4"/>
        <v>5802.8509048360502</v>
      </c>
      <c r="R10" s="5">
        <f t="shared" si="5"/>
        <v>5842.1530174990103</v>
      </c>
      <c r="S10" s="5">
        <f t="shared" si="6"/>
        <v>39.302112662960099</v>
      </c>
      <c r="T10" s="6">
        <f t="shared" si="7"/>
        <v>0.25</v>
      </c>
      <c r="U10" s="6">
        <f t="shared" si="8"/>
        <v>0.23466416277823701</v>
      </c>
      <c r="V10" s="5">
        <f t="shared" si="9"/>
        <v>5826.8932533264197</v>
      </c>
      <c r="W10" s="5">
        <f t="shared" si="10"/>
        <v>6.1343348887051699</v>
      </c>
      <c r="X10" s="7" t="str">
        <f t="shared" si="11"/>
        <v>B</v>
      </c>
      <c r="Y10" s="12" t="str">
        <f t="shared" si="12"/>
        <v>██████</v>
      </c>
      <c r="Z10" s="17">
        <v>9</v>
      </c>
    </row>
    <row r="11" spans="1:26" ht="15" customHeight="1">
      <c r="A11" s="47">
        <v>10</v>
      </c>
      <c r="B11" s="5">
        <v>238.997416772511</v>
      </c>
      <c r="C11" s="5">
        <v>278.91141258603301</v>
      </c>
      <c r="D11" s="5">
        <f t="shared" si="0"/>
        <v>39.913995813522007</v>
      </c>
      <c r="E11" s="6">
        <v>0.25</v>
      </c>
      <c r="F11" s="6">
        <v>0.24036387059854999</v>
      </c>
      <c r="G11" s="5">
        <v>250.16250737508099</v>
      </c>
      <c r="H11" s="5">
        <v>3.85445176057998</v>
      </c>
      <c r="I11" s="61" t="str">
        <f t="shared" ref="I11:I17" si="13">IF(LEN(H11)=0,"",
IF(H11&lt;0,"E",
IF(H11&lt;=5,"A",
IF(H11&lt;=10,"B",
IF(H11&lt;=20,"C",
"D")))))</f>
        <v>A</v>
      </c>
      <c r="J11" s="12" t="str">
        <f>IF(OR($H11&lt;0,$H11&gt;100),"",DataBar(H11))</f>
        <v>████</v>
      </c>
      <c r="K11" s="21">
        <f t="shared" si="1"/>
        <v>137</v>
      </c>
      <c r="L11" s="34">
        <f t="shared" si="2"/>
        <v>3.85445176057998</v>
      </c>
      <c r="M11" s="16"/>
      <c r="P11" s="11">
        <f t="shared" si="3"/>
        <v>133</v>
      </c>
      <c r="Q11" s="5">
        <f t="shared" si="4"/>
        <v>5348.52766554349</v>
      </c>
      <c r="R11" s="5">
        <f t="shared" si="5"/>
        <v>5387.5238366311696</v>
      </c>
      <c r="S11" s="5">
        <f t="shared" si="6"/>
        <v>38.996171087679613</v>
      </c>
      <c r="T11" s="6">
        <f t="shared" si="7"/>
        <v>0.25</v>
      </c>
      <c r="U11" s="6">
        <f t="shared" si="8"/>
        <v>0.234787246697793</v>
      </c>
      <c r="V11" s="5">
        <f t="shared" si="9"/>
        <v>5360.8961421781696</v>
      </c>
      <c r="W11" s="5">
        <f t="shared" si="10"/>
        <v>6.0851013208829103</v>
      </c>
      <c r="X11" s="7" t="str">
        <f t="shared" si="11"/>
        <v>B</v>
      </c>
      <c r="Y11" s="12" t="str">
        <f t="shared" si="12"/>
        <v>██████</v>
      </c>
      <c r="Z11" s="17">
        <v>10</v>
      </c>
    </row>
    <row r="12" spans="1:26">
      <c r="A12" s="47">
        <v>11</v>
      </c>
      <c r="B12" s="5">
        <v>280.91141258603301</v>
      </c>
      <c r="C12" s="5">
        <v>320.06055446135201</v>
      </c>
      <c r="D12" s="5">
        <f t="shared" si="0"/>
        <v>39.149141875319003</v>
      </c>
      <c r="E12" s="6">
        <v>0.25</v>
      </c>
      <c r="F12" s="6">
        <v>0.235700734233006</v>
      </c>
      <c r="G12" s="5">
        <v>289.07917404174799</v>
      </c>
      <c r="H12" s="5">
        <v>5.7197063067975096</v>
      </c>
      <c r="I12" s="61" t="str">
        <f t="shared" si="13"/>
        <v>B</v>
      </c>
      <c r="J12" s="12" t="str">
        <f>IF(OR($H12&lt;0,$H12&gt;100),"",DataBar(H12))</f>
        <v>██████</v>
      </c>
      <c r="K12" s="21">
        <f t="shared" si="1"/>
        <v>24</v>
      </c>
      <c r="L12" s="34">
        <f t="shared" si="2"/>
        <v>5.7197063067975096</v>
      </c>
      <c r="M12" s="16"/>
      <c r="P12" s="11">
        <f t="shared" si="3"/>
        <v>45</v>
      </c>
      <c r="Q12" s="5">
        <f t="shared" si="4"/>
        <v>1687.9367173041801</v>
      </c>
      <c r="R12" s="5">
        <f t="shared" si="5"/>
        <v>1727.54477154242</v>
      </c>
      <c r="S12" s="5">
        <f t="shared" si="6"/>
        <v>39.608054238239902</v>
      </c>
      <c r="T12" s="6">
        <f t="shared" si="7"/>
        <v>0.25</v>
      </c>
      <c r="U12" s="6">
        <f t="shared" si="8"/>
        <v>0.23498350759748601</v>
      </c>
      <c r="V12" s="5">
        <f t="shared" si="9"/>
        <v>1726.43021618221</v>
      </c>
      <c r="W12" s="5">
        <f t="shared" si="10"/>
        <v>6.0065969610054699</v>
      </c>
      <c r="X12" s="7" t="str">
        <f t="shared" si="11"/>
        <v>B</v>
      </c>
      <c r="Y12" s="12" t="str">
        <f t="shared" si="12"/>
        <v>██████</v>
      </c>
      <c r="Z12" s="17">
        <v>11</v>
      </c>
    </row>
    <row r="13" spans="1:26">
      <c r="A13" s="47">
        <v>12</v>
      </c>
      <c r="B13" s="5">
        <v>322.06055446135201</v>
      </c>
      <c r="C13" s="5">
        <v>361.82157948723301</v>
      </c>
      <c r="D13" s="5">
        <f t="shared" si="0"/>
        <v>39.761025025880997</v>
      </c>
      <c r="E13" s="6">
        <v>0.25</v>
      </c>
      <c r="F13" s="6">
        <v>0.23887741354635</v>
      </c>
      <c r="G13" s="5">
        <v>338.07917404174799</v>
      </c>
      <c r="H13" s="5">
        <v>4.4490345814598804</v>
      </c>
      <c r="I13" s="61" t="str">
        <f t="shared" si="13"/>
        <v>A</v>
      </c>
      <c r="J13" s="12" t="str">
        <f>IF(OR($H13&lt;0,$H13&gt;100),"",DataBar(H13))</f>
        <v>████</v>
      </c>
      <c r="K13" s="21">
        <f t="shared" si="1"/>
        <v>110</v>
      </c>
      <c r="L13" s="34">
        <f t="shared" si="2"/>
        <v>4.4490345814598804</v>
      </c>
      <c r="M13" s="16"/>
      <c r="P13" s="11">
        <f t="shared" si="3"/>
        <v>155</v>
      </c>
      <c r="Q13" s="5">
        <f t="shared" si="4"/>
        <v>6257.1741441286204</v>
      </c>
      <c r="R13" s="5">
        <f t="shared" si="5"/>
        <v>6296.9351691544998</v>
      </c>
      <c r="S13" s="5">
        <f t="shared" si="6"/>
        <v>39.761025025879462</v>
      </c>
      <c r="T13" s="6">
        <f t="shared" si="7"/>
        <v>0.25</v>
      </c>
      <c r="U13" s="6">
        <f t="shared" si="8"/>
        <v>0.23499824770274499</v>
      </c>
      <c r="V13" s="5">
        <f t="shared" si="9"/>
        <v>6292.6025969058501</v>
      </c>
      <c r="W13" s="5">
        <f t="shared" si="10"/>
        <v>6.0007009189018996</v>
      </c>
      <c r="X13" s="7" t="str">
        <f t="shared" si="11"/>
        <v>B</v>
      </c>
      <c r="Y13" s="12" t="str">
        <f t="shared" si="12"/>
        <v>██████</v>
      </c>
      <c r="Z13" s="17">
        <v>12</v>
      </c>
    </row>
    <row r="14" spans="1:26">
      <c r="A14" s="47">
        <v>13</v>
      </c>
      <c r="B14" s="5">
        <v>363.82157948723301</v>
      </c>
      <c r="C14" s="5">
        <v>403.12369215019203</v>
      </c>
      <c r="D14" s="5">
        <f t="shared" si="0"/>
        <v>39.302112662959019</v>
      </c>
      <c r="E14" s="6">
        <v>0.25</v>
      </c>
      <c r="F14" s="6">
        <v>0.241418756997026</v>
      </c>
      <c r="G14" s="5">
        <v>366.66250737508102</v>
      </c>
      <c r="H14" s="5">
        <v>3.4324972011897801</v>
      </c>
      <c r="I14" s="61" t="str">
        <f t="shared" si="13"/>
        <v>A</v>
      </c>
      <c r="J14" s="12" t="str">
        <f>IF(OR($H14&lt;0,$H14&gt;100),"",DataBar(H14))</f>
        <v>███</v>
      </c>
      <c r="K14" s="21">
        <f t="shared" si="1"/>
        <v>148</v>
      </c>
      <c r="L14" s="34">
        <f t="shared" si="2"/>
        <v>3.4324972011897801</v>
      </c>
      <c r="M14" s="16"/>
      <c r="P14" s="11">
        <f t="shared" si="3"/>
        <v>50</v>
      </c>
      <c r="Q14" s="5">
        <f t="shared" si="4"/>
        <v>1895.51807613247</v>
      </c>
      <c r="R14" s="5">
        <f t="shared" si="5"/>
        <v>1935.1261303707099</v>
      </c>
      <c r="S14" s="5">
        <f t="shared" si="6"/>
        <v>39.608054238239902</v>
      </c>
      <c r="T14" s="6">
        <f t="shared" si="7"/>
        <v>0.25</v>
      </c>
      <c r="U14" s="6">
        <f t="shared" si="8"/>
        <v>0.23504017063913801</v>
      </c>
      <c r="V14" s="5">
        <f t="shared" si="9"/>
        <v>1897.8448923173501</v>
      </c>
      <c r="W14" s="5">
        <f t="shared" si="10"/>
        <v>5.9839317443449502</v>
      </c>
      <c r="X14" s="7" t="str">
        <f t="shared" si="11"/>
        <v>B</v>
      </c>
      <c r="Y14" s="12" t="str">
        <f t="shared" si="12"/>
        <v>██████</v>
      </c>
      <c r="Z14" s="17">
        <v>13</v>
      </c>
    </row>
    <row r="15" spans="1:26" ht="15" customHeight="1">
      <c r="A15" s="47">
        <v>14</v>
      </c>
      <c r="B15" s="5">
        <v>405.12369215019203</v>
      </c>
      <c r="C15" s="5">
        <v>444.88471717607302</v>
      </c>
      <c r="D15" s="5">
        <f t="shared" si="0"/>
        <v>39.761025025880997</v>
      </c>
      <c r="E15" s="6">
        <v>0.25</v>
      </c>
      <c r="F15" s="6">
        <v>0.23798794333861401</v>
      </c>
      <c r="G15" s="5">
        <v>421.74584070841502</v>
      </c>
      <c r="H15" s="5">
        <v>4.8048226645544103</v>
      </c>
      <c r="I15" s="61" t="str">
        <f t="shared" si="13"/>
        <v>A</v>
      </c>
      <c r="J15" s="12" t="str">
        <f>IF(OR($H15&lt;0,$H15&gt;100),"",DataBar(H15))</f>
        <v>█████</v>
      </c>
      <c r="K15" s="21">
        <f t="shared" si="1"/>
        <v>91</v>
      </c>
      <c r="L15" s="34">
        <f t="shared" si="2"/>
        <v>4.8048226645544103</v>
      </c>
      <c r="M15" s="16"/>
      <c r="P15" s="17">
        <f t="shared" si="3"/>
        <v>104</v>
      </c>
      <c r="Q15" s="20">
        <f t="shared" si="4"/>
        <v>4138.83467688167</v>
      </c>
      <c r="R15" s="20">
        <f t="shared" si="5"/>
        <v>4178.4427311199097</v>
      </c>
      <c r="S15" s="20">
        <f t="shared" si="6"/>
        <v>39.608054238239674</v>
      </c>
      <c r="T15" s="35">
        <f t="shared" si="7"/>
        <v>0.25</v>
      </c>
      <c r="U15" s="35">
        <f t="shared" si="8"/>
        <v>0.235098735718828</v>
      </c>
      <c r="V15" s="20">
        <f t="shared" si="9"/>
        <v>4163.7578795300396</v>
      </c>
      <c r="W15" s="20">
        <f t="shared" si="10"/>
        <v>5.9605057124688301</v>
      </c>
      <c r="X15" s="17" t="str">
        <f t="shared" si="11"/>
        <v>B</v>
      </c>
      <c r="Y15" s="17" t="str">
        <f t="shared" si="12"/>
        <v>██████</v>
      </c>
      <c r="Z15" s="17">
        <v>14</v>
      </c>
    </row>
    <row r="16" spans="1:26">
      <c r="A16" s="47">
        <v>15</v>
      </c>
      <c r="B16" s="5">
        <v>446.88471717607302</v>
      </c>
      <c r="C16" s="5">
        <v>485.26900511318797</v>
      </c>
      <c r="D16" s="5">
        <f t="shared" si="0"/>
        <v>38.384287937114948</v>
      </c>
      <c r="E16" s="6">
        <v>0.25</v>
      </c>
      <c r="F16" s="6">
        <v>0.24173642492836001</v>
      </c>
      <c r="G16" s="5">
        <v>484.32917404174799</v>
      </c>
      <c r="H16" s="5">
        <v>3.3054300286560099</v>
      </c>
      <c r="I16" s="61" t="str">
        <f t="shared" si="13"/>
        <v>A</v>
      </c>
      <c r="J16" s="12" t="str">
        <f>IF(OR($H16&lt;0,$H16&gt;100),"",DataBar(H16))</f>
        <v>███</v>
      </c>
      <c r="K16" s="21">
        <f t="shared" si="1"/>
        <v>153</v>
      </c>
      <c r="L16" s="34">
        <f t="shared" si="2"/>
        <v>3.3054300286560099</v>
      </c>
      <c r="M16" s="16"/>
      <c r="P16" s="17">
        <f t="shared" si="3"/>
        <v>2</v>
      </c>
      <c r="Q16" s="20">
        <f t="shared" si="4"/>
        <v>21.167015172310801</v>
      </c>
      <c r="R16" s="20">
        <f t="shared" si="5"/>
        <v>59.551303109426598</v>
      </c>
      <c r="S16" s="20">
        <f t="shared" si="6"/>
        <v>38.384287937115801</v>
      </c>
      <c r="T16" s="35">
        <f t="shared" si="7"/>
        <v>0.25</v>
      </c>
      <c r="U16" s="35">
        <f t="shared" si="8"/>
        <v>0.23521090226776101</v>
      </c>
      <c r="V16" s="20">
        <f t="shared" si="9"/>
        <v>54.662507375081397</v>
      </c>
      <c r="W16" s="20">
        <f t="shared" si="10"/>
        <v>5.9156390928956704</v>
      </c>
      <c r="X16" s="17" t="str">
        <f t="shared" si="11"/>
        <v>B</v>
      </c>
      <c r="Y16" s="17" t="str">
        <f t="shared" si="12"/>
        <v>██████</v>
      </c>
      <c r="Z16" s="17">
        <v>15</v>
      </c>
    </row>
    <row r="17" spans="1:36">
      <c r="A17" s="47">
        <v>16</v>
      </c>
      <c r="B17" s="5">
        <v>487.26900511318797</v>
      </c>
      <c r="C17" s="5">
        <v>526.41814698850703</v>
      </c>
      <c r="D17" s="5">
        <f t="shared" si="0"/>
        <v>39.14914187531906</v>
      </c>
      <c r="E17" s="6">
        <v>0.25</v>
      </c>
      <c r="F17" s="6">
        <v>0.240783421134357</v>
      </c>
      <c r="G17" s="5">
        <v>521.91250737508096</v>
      </c>
      <c r="H17" s="5">
        <v>3.6866315462573001</v>
      </c>
      <c r="I17" s="61" t="str">
        <f t="shared" si="13"/>
        <v>A</v>
      </c>
      <c r="J17" s="12" t="str">
        <f>IF(OR($H17&lt;0,$H17&gt;100),"",DataBar(H17))</f>
        <v>████</v>
      </c>
      <c r="K17" s="21">
        <f t="shared" si="1"/>
        <v>144</v>
      </c>
      <c r="L17" s="34">
        <f t="shared" si="2"/>
        <v>3.6866315462573001</v>
      </c>
      <c r="M17" s="16"/>
      <c r="P17" s="17">
        <f t="shared" si="3"/>
        <v>95</v>
      </c>
      <c r="Q17" s="20">
        <f t="shared" si="4"/>
        <v>3764.0562471622302</v>
      </c>
      <c r="R17" s="20">
        <f t="shared" si="5"/>
        <v>3803.5113306128301</v>
      </c>
      <c r="S17" s="20">
        <f t="shared" si="6"/>
        <v>39.455083450599886</v>
      </c>
      <c r="T17" s="35">
        <f t="shared" si="7"/>
        <v>0.25</v>
      </c>
      <c r="U17" s="35">
        <f t="shared" si="8"/>
        <v>0.23524223975666</v>
      </c>
      <c r="V17" s="20">
        <f t="shared" si="9"/>
        <v>3771.64802858436</v>
      </c>
      <c r="W17" s="20">
        <f t="shared" si="10"/>
        <v>5.9031040973358202</v>
      </c>
      <c r="X17" s="17" t="str">
        <f t="shared" si="11"/>
        <v>B</v>
      </c>
      <c r="Y17" s="17" t="str">
        <f t="shared" si="12"/>
        <v>██████</v>
      </c>
      <c r="Z17" s="17">
        <v>16</v>
      </c>
    </row>
    <row r="18" spans="1:36">
      <c r="A18" s="47">
        <v>17</v>
      </c>
      <c r="B18" s="5">
        <v>528.41814698850703</v>
      </c>
      <c r="C18" s="5">
        <v>568.02620122674705</v>
      </c>
      <c r="D18" s="5">
        <f t="shared" si="0"/>
        <v>39.608054238240015</v>
      </c>
      <c r="E18" s="6">
        <v>0.25</v>
      </c>
      <c r="F18" s="135" t="s">
        <v>14</v>
      </c>
      <c r="G18" s="136"/>
      <c r="H18" s="136"/>
      <c r="I18" s="136"/>
      <c r="J18" s="134"/>
      <c r="K18" s="21">
        <f t="shared" si="1"/>
        <v>156</v>
      </c>
      <c r="L18" s="34">
        <f t="shared" si="2"/>
        <v>0</v>
      </c>
      <c r="M18" s="16"/>
      <c r="Z18" s="17">
        <v>17</v>
      </c>
    </row>
    <row r="19" spans="1:36" ht="15" customHeight="1">
      <c r="A19" s="47">
        <v>18</v>
      </c>
      <c r="B19" s="5">
        <v>570.02620122674705</v>
      </c>
      <c r="C19" s="5">
        <v>609.32831388970601</v>
      </c>
      <c r="D19" s="5">
        <f t="shared" si="0"/>
        <v>39.302112662958962</v>
      </c>
      <c r="E19" s="6">
        <v>0.25</v>
      </c>
      <c r="F19" s="6">
        <v>0.241418756997026</v>
      </c>
      <c r="G19" s="5">
        <v>572.07917404174805</v>
      </c>
      <c r="H19" s="5">
        <v>3.4324972011897801</v>
      </c>
      <c r="I19" s="61" t="str">
        <f>IF(LEN(H19)=0,"",
IF(H19&lt;0,"E",
IF(H19&lt;=5,"A",
IF(H19&lt;=10,"B",
IF(H19&lt;=20,"C",
"D")))))</f>
        <v>A</v>
      </c>
      <c r="J19" s="12" t="str">
        <f>IF(OR($H19&lt;0,$H19&gt;100),"",DataBar(H19))</f>
        <v>███</v>
      </c>
      <c r="K19" s="21">
        <f t="shared" si="1"/>
        <v>148</v>
      </c>
      <c r="L19" s="34">
        <f t="shared" si="2"/>
        <v>3.4324972011897801</v>
      </c>
      <c r="M19" s="16"/>
    </row>
    <row r="20" spans="1:36" ht="15" customHeight="1">
      <c r="A20" s="47">
        <v>19</v>
      </c>
      <c r="B20" s="5">
        <v>611.32831388970601</v>
      </c>
      <c r="C20" s="5">
        <v>650.78339734030601</v>
      </c>
      <c r="D20" s="5">
        <f t="shared" si="0"/>
        <v>39.4550834506</v>
      </c>
      <c r="E20" s="6">
        <v>0.25</v>
      </c>
      <c r="F20" s="6">
        <v>0.23792440975234699</v>
      </c>
      <c r="G20" s="5">
        <v>649.32917404174805</v>
      </c>
      <c r="H20" s="5">
        <v>4.8302360990611497</v>
      </c>
      <c r="I20" s="61" t="str">
        <f>IF(LEN(H20)=0,"",
IF(H20&lt;0,"E",
IF(H20&lt;=5,"A",
IF(H20&lt;=10,"B",
IF(H20&lt;=20,"C",
"D")))))</f>
        <v>A</v>
      </c>
      <c r="J20" s="12" t="str">
        <f>IF(OR($H20&lt;0,$H20&gt;100),"",DataBar(H20))</f>
        <v>█████</v>
      </c>
      <c r="K20" s="21">
        <f t="shared" si="1"/>
        <v>87</v>
      </c>
      <c r="L20" s="34">
        <f t="shared" si="2"/>
        <v>4.8302360990611497</v>
      </c>
      <c r="M20" s="16"/>
    </row>
    <row r="21" spans="1:36">
      <c r="A21" s="47">
        <v>20</v>
      </c>
      <c r="B21" s="5">
        <v>652.78339734030601</v>
      </c>
      <c r="C21" s="5">
        <v>692.69739315382799</v>
      </c>
      <c r="D21" s="5">
        <f t="shared" si="0"/>
        <v>39.913995813521979</v>
      </c>
      <c r="E21" s="6">
        <v>0.25</v>
      </c>
      <c r="F21" s="6">
        <v>0.233286457954865</v>
      </c>
      <c r="G21" s="5">
        <v>686.16250737508096</v>
      </c>
      <c r="H21" s="5">
        <v>6.6854168180540796</v>
      </c>
      <c r="I21" s="61" t="str">
        <f>IF(LEN(H21)=0,"",
IF(H21&lt;0,"E",
IF(H21&lt;=5,"A",
IF(H21&lt;=10,"B",
IF(H21&lt;=20,"C",
"D")))))</f>
        <v>B</v>
      </c>
      <c r="J21" s="12" t="str">
        <f>IF(OR($H21&lt;0,$H21&gt;100),"",DataBar(H21))</f>
        <v>███████</v>
      </c>
      <c r="K21" s="21">
        <f t="shared" si="1"/>
        <v>1</v>
      </c>
      <c r="L21" s="34">
        <f t="shared" si="2"/>
        <v>6.6854168180540796</v>
      </c>
      <c r="M21" s="16"/>
    </row>
    <row r="22" spans="1:36" ht="15" customHeight="1">
      <c r="A22" s="47">
        <v>21</v>
      </c>
      <c r="B22" s="5">
        <v>694.69739315382799</v>
      </c>
      <c r="C22" s="5">
        <v>733.38762266622405</v>
      </c>
      <c r="D22" s="5">
        <f t="shared" si="0"/>
        <v>38.690229512396058</v>
      </c>
      <c r="E22" s="6">
        <v>0.25</v>
      </c>
      <c r="F22" s="6">
        <v>0.233477058713665</v>
      </c>
      <c r="G22" s="5">
        <v>696.57917404174805</v>
      </c>
      <c r="H22" s="5">
        <v>6.6091765145338197</v>
      </c>
      <c r="I22" s="61" t="str">
        <f>IF(LEN(H22)=0,"",
IF(H22&lt;0,"E",
IF(H22&lt;=5,"A",
IF(H22&lt;=10,"B",
IF(H22&lt;=20,"C",
"D")))))</f>
        <v>B</v>
      </c>
      <c r="J22" s="12" t="str">
        <f>IF(OR($H22&lt;0,$H22&gt;100),"",DataBar(H22))</f>
        <v>███████</v>
      </c>
      <c r="K22" s="21">
        <f t="shared" si="1"/>
        <v>3</v>
      </c>
      <c r="L22" s="34">
        <f t="shared" si="2"/>
        <v>6.6091765145338197</v>
      </c>
      <c r="M22" s="16"/>
    </row>
    <row r="23" spans="1:36">
      <c r="A23" s="47">
        <v>22</v>
      </c>
      <c r="B23" s="5">
        <v>735.38762266622405</v>
      </c>
      <c r="C23" s="5">
        <v>774.84270611682405</v>
      </c>
      <c r="D23" s="5">
        <f t="shared" si="0"/>
        <v>39.4550834506</v>
      </c>
      <c r="E23" s="6">
        <v>0.25</v>
      </c>
      <c r="F23" s="135" t="s">
        <v>37</v>
      </c>
      <c r="G23" s="136"/>
      <c r="H23" s="136"/>
      <c r="I23" s="136"/>
      <c r="J23" s="134"/>
      <c r="K23" s="21">
        <f t="shared" si="1"/>
        <v>156</v>
      </c>
      <c r="L23" s="34">
        <f t="shared" si="2"/>
        <v>0</v>
      </c>
      <c r="M23" s="16"/>
    </row>
    <row r="24" spans="1:36">
      <c r="A24" s="47">
        <v>23</v>
      </c>
      <c r="B24" s="5">
        <v>776.84270611682405</v>
      </c>
      <c r="C24" s="5">
        <v>816.60373114270499</v>
      </c>
      <c r="D24" s="5">
        <f t="shared" si="0"/>
        <v>39.76102502588094</v>
      </c>
      <c r="E24" s="6">
        <v>0.25</v>
      </c>
      <c r="F24" s="6">
        <v>0.239976925670981</v>
      </c>
      <c r="G24" s="5">
        <v>803.57917404174805</v>
      </c>
      <c r="H24" s="5">
        <v>4.0092297316076904</v>
      </c>
      <c r="I24" s="61" t="str">
        <f t="shared" ref="I24:I32" si="14">IF(LEN(H24)=0,"",
IF(H24&lt;0,"E",
IF(H24&lt;=5,"A",
IF(H24&lt;=10,"B",
IF(H24&lt;=20,"C",
"D")))))</f>
        <v>A</v>
      </c>
      <c r="J24" s="12" t="str">
        <f>IF(OR($H24&lt;0,$H24&gt;100),"",DataBar(H24))</f>
        <v>████</v>
      </c>
      <c r="K24" s="21">
        <f t="shared" si="1"/>
        <v>133</v>
      </c>
      <c r="L24" s="34">
        <f t="shared" si="2"/>
        <v>4.0092297316076904</v>
      </c>
      <c r="M24" s="16"/>
    </row>
    <row r="25" spans="1:36">
      <c r="A25" s="47">
        <v>24</v>
      </c>
      <c r="B25" s="5">
        <v>818.60373114270499</v>
      </c>
      <c r="C25" s="5">
        <v>856.52910671689904</v>
      </c>
      <c r="D25" s="5">
        <f t="shared" si="0"/>
        <v>37.925375574194049</v>
      </c>
      <c r="E25" s="6">
        <v>0.25</v>
      </c>
      <c r="F25" s="6">
        <v>0.23886014986597001</v>
      </c>
      <c r="G25" s="5">
        <v>855.50309269823504</v>
      </c>
      <c r="H25" s="5">
        <v>4.4559400536118599</v>
      </c>
      <c r="I25" s="61" t="str">
        <f t="shared" si="14"/>
        <v>A</v>
      </c>
      <c r="J25" s="12" t="str">
        <f>IF(OR($H25&lt;0,$H25&gt;100),"",DataBar(H25))</f>
        <v>████</v>
      </c>
      <c r="K25" s="21">
        <f t="shared" si="1"/>
        <v>109</v>
      </c>
      <c r="L25" s="34">
        <f t="shared" si="2"/>
        <v>4.4559400536118599</v>
      </c>
      <c r="M25" s="16"/>
    </row>
    <row r="26" spans="1:36" ht="15" customHeight="1">
      <c r="A26" s="47">
        <v>25</v>
      </c>
      <c r="B26" s="5">
        <v>858.52910671689904</v>
      </c>
      <c r="C26" s="5">
        <v>897.52527780457694</v>
      </c>
      <c r="D26" s="5">
        <f t="shared" si="0"/>
        <v>38.996171087677908</v>
      </c>
      <c r="E26" s="6">
        <v>0.25</v>
      </c>
      <c r="F26" s="6">
        <v>0.240163054971816</v>
      </c>
      <c r="G26" s="5">
        <v>860.10508781224098</v>
      </c>
      <c r="H26" s="5">
        <v>3.9347780112736501</v>
      </c>
      <c r="I26" s="61" t="str">
        <f t="shared" si="14"/>
        <v>A</v>
      </c>
      <c r="J26" s="12" t="str">
        <f>IF(OR($H26&lt;0,$H26&gt;100),"",DataBar(H26))</f>
        <v>████</v>
      </c>
      <c r="K26" s="21">
        <f t="shared" si="1"/>
        <v>134</v>
      </c>
      <c r="L26" s="34">
        <f t="shared" si="2"/>
        <v>3.9347780112736501</v>
      </c>
      <c r="M26" s="16"/>
    </row>
    <row r="27" spans="1:36" ht="15" customHeight="1">
      <c r="A27" s="47">
        <v>26</v>
      </c>
      <c r="B27" s="5">
        <v>899.52527780457694</v>
      </c>
      <c r="C27" s="5">
        <v>939.43927361809801</v>
      </c>
      <c r="D27" s="5">
        <f t="shared" si="0"/>
        <v>39.913995813521069</v>
      </c>
      <c r="E27" s="6">
        <v>0.25</v>
      </c>
      <c r="F27" s="6">
        <v>0.23867402056513501</v>
      </c>
      <c r="G27" s="5">
        <v>938.33900475035205</v>
      </c>
      <c r="H27" s="5">
        <v>4.5303917739458797</v>
      </c>
      <c r="I27" s="61" t="str">
        <f t="shared" si="14"/>
        <v>A</v>
      </c>
      <c r="J27" s="12" t="str">
        <f>IF(OR($H27&lt;0,$H27&gt;100),"",DataBar(H27))</f>
        <v>█████</v>
      </c>
      <c r="K27" s="21">
        <f t="shared" si="1"/>
        <v>106</v>
      </c>
      <c r="L27" s="34">
        <f t="shared" si="2"/>
        <v>4.5303917739458797</v>
      </c>
      <c r="M27" s="16"/>
    </row>
    <row r="28" spans="1:36">
      <c r="A28" s="47">
        <v>27</v>
      </c>
      <c r="B28" s="5">
        <v>941.43927361809801</v>
      </c>
      <c r="C28" s="5">
        <v>981.50624021926001</v>
      </c>
      <c r="D28" s="5">
        <f t="shared" si="0"/>
        <v>40.066966601161994</v>
      </c>
      <c r="E28" s="6">
        <v>0.25</v>
      </c>
      <c r="F28" s="6">
        <v>0.239344086048142</v>
      </c>
      <c r="G28" s="5">
        <v>951.391936346443</v>
      </c>
      <c r="H28" s="5">
        <v>4.2623655807433902</v>
      </c>
      <c r="I28" s="61" t="str">
        <f t="shared" si="14"/>
        <v>A</v>
      </c>
      <c r="J28" s="12" t="str">
        <f>IF(OR($H28&lt;0,$H28&gt;100),"",DataBar(H28))</f>
        <v>████</v>
      </c>
      <c r="K28" s="21">
        <f t="shared" si="1"/>
        <v>120</v>
      </c>
      <c r="L28" s="34">
        <f t="shared" si="2"/>
        <v>4.2623655807433902</v>
      </c>
      <c r="M28" s="16"/>
      <c r="AE28" s="140" t="s">
        <v>8</v>
      </c>
      <c r="AF28" s="139"/>
      <c r="AG28" s="140" t="s">
        <v>15</v>
      </c>
      <c r="AH28" s="139"/>
      <c r="AI28" s="146" t="s">
        <v>16</v>
      </c>
      <c r="AJ28" s="139"/>
    </row>
    <row r="29" spans="1:36" ht="15" customHeight="1">
      <c r="A29" s="47">
        <v>28</v>
      </c>
      <c r="B29" s="5">
        <v>983.50624021926001</v>
      </c>
      <c r="C29" s="5">
        <v>1022.80835288222</v>
      </c>
      <c r="D29" s="5">
        <f t="shared" si="0"/>
        <v>39.302112662959985</v>
      </c>
      <c r="E29" s="6">
        <v>0.25</v>
      </c>
      <c r="F29" s="6">
        <v>0.24090757217515599</v>
      </c>
      <c r="G29" s="5">
        <v>990.63440377315305</v>
      </c>
      <c r="H29" s="5">
        <v>3.6369711299375398</v>
      </c>
      <c r="I29" s="61" t="str">
        <f t="shared" si="14"/>
        <v>A</v>
      </c>
      <c r="J29" s="12" t="str">
        <f>IF(OR($H29&lt;0,$H29&gt;100),"",DataBar(H29))</f>
        <v>████</v>
      </c>
      <c r="K29" s="21">
        <f t="shared" si="1"/>
        <v>147</v>
      </c>
      <c r="L29" s="34">
        <f t="shared" si="2"/>
        <v>3.6369711299375398</v>
      </c>
      <c r="M29" s="16"/>
      <c r="AE29" s="141"/>
      <c r="AF29" s="131"/>
      <c r="AG29" s="141"/>
      <c r="AH29" s="131"/>
      <c r="AI29" s="141"/>
      <c r="AJ29" s="131"/>
    </row>
    <row r="30" spans="1:36">
      <c r="A30" s="47">
        <v>29</v>
      </c>
      <c r="B30" s="5">
        <v>1024.8083528822201</v>
      </c>
      <c r="C30" s="5">
        <v>1063.95749475754</v>
      </c>
      <c r="D30" s="5">
        <f t="shared" si="0"/>
        <v>39.149141875319856</v>
      </c>
      <c r="E30" s="6">
        <v>0.25</v>
      </c>
      <c r="F30" s="6">
        <v>0.239120730887139</v>
      </c>
      <c r="G30" s="5">
        <v>1030.3789070304799</v>
      </c>
      <c r="H30" s="5">
        <v>4.35170764514422</v>
      </c>
      <c r="I30" s="61" t="str">
        <f t="shared" si="14"/>
        <v>A</v>
      </c>
      <c r="J30" s="12" t="str">
        <f>IF(OR($H30&lt;0,$H30&gt;100),"",DataBar(H30))</f>
        <v>████</v>
      </c>
      <c r="K30" s="21">
        <f t="shared" si="1"/>
        <v>117</v>
      </c>
      <c r="L30" s="34">
        <f t="shared" si="2"/>
        <v>4.35170764514422</v>
      </c>
      <c r="M30" s="16"/>
      <c r="AE30" s="138" t="s">
        <v>17</v>
      </c>
      <c r="AF30" s="139"/>
      <c r="AG30" s="133">
        <f>COUNTIF(I:I,AE30)</f>
        <v>82</v>
      </c>
      <c r="AH30" s="134"/>
      <c r="AI30" s="144">
        <f>AG30/$AG$34</f>
        <v>0.52903225806451615</v>
      </c>
      <c r="AJ30" s="134"/>
    </row>
    <row r="31" spans="1:36" ht="15" customHeight="1">
      <c r="A31" s="47">
        <v>30</v>
      </c>
      <c r="B31" s="5">
        <v>1065.95749475754</v>
      </c>
      <c r="C31" s="5">
        <v>1106.1774321463399</v>
      </c>
      <c r="D31" s="5">
        <f t="shared" si="0"/>
        <v>40.219937388799963</v>
      </c>
      <c r="E31" s="6">
        <v>0.25</v>
      </c>
      <c r="F31" s="6">
        <v>0.23819008438296399</v>
      </c>
      <c r="G31" s="5">
        <v>1104.84755523895</v>
      </c>
      <c r="H31" s="5">
        <v>4.7239662468143599</v>
      </c>
      <c r="I31" s="61" t="str">
        <f t="shared" si="14"/>
        <v>A</v>
      </c>
      <c r="J31" s="12" t="str">
        <f>IF(OR($H31&lt;0,$H31&gt;100),"",DataBar(H31))</f>
        <v>█████</v>
      </c>
      <c r="K31" s="21">
        <f t="shared" si="1"/>
        <v>96</v>
      </c>
      <c r="L31" s="34">
        <f t="shared" si="2"/>
        <v>4.7239662468143599</v>
      </c>
      <c r="M31" s="16"/>
      <c r="AE31" s="145" t="s">
        <v>18</v>
      </c>
      <c r="AF31" s="143"/>
      <c r="AG31" s="133">
        <f>COUNTIF(I:I,AE31)</f>
        <v>73</v>
      </c>
      <c r="AH31" s="134"/>
      <c r="AI31" s="144">
        <f>AG31/$AG$34</f>
        <v>0.47096774193548385</v>
      </c>
      <c r="AJ31" s="134"/>
    </row>
    <row r="32" spans="1:36">
      <c r="A32" s="47">
        <v>31</v>
      </c>
      <c r="B32" s="5">
        <v>1108.1774321463399</v>
      </c>
      <c r="C32" s="5">
        <v>1147.02063244638</v>
      </c>
      <c r="D32" s="5">
        <f t="shared" si="0"/>
        <v>38.843200300040053</v>
      </c>
      <c r="E32" s="6">
        <v>0.25</v>
      </c>
      <c r="F32" s="6">
        <v>0.23673827583645099</v>
      </c>
      <c r="G32" s="5">
        <v>1109.4495503529599</v>
      </c>
      <c r="H32" s="5">
        <v>5.3046896654197901</v>
      </c>
      <c r="I32" s="61" t="str">
        <f t="shared" si="14"/>
        <v>B</v>
      </c>
      <c r="J32" s="12" t="str">
        <f>IF(OR($H32&lt;0,$H32&gt;100),"",DataBar(H32))</f>
        <v>█████</v>
      </c>
      <c r="K32" s="21">
        <f t="shared" si="1"/>
        <v>53</v>
      </c>
      <c r="L32" s="34">
        <f t="shared" si="2"/>
        <v>5.3046896654197901</v>
      </c>
      <c r="M32" s="16"/>
      <c r="AE32" s="142" t="s">
        <v>19</v>
      </c>
      <c r="AF32" s="143"/>
      <c r="AG32" s="133">
        <f>COUNTIF(I:I,AE32)</f>
        <v>0</v>
      </c>
      <c r="AH32" s="134"/>
      <c r="AI32" s="144">
        <f>AG32/$AG$34</f>
        <v>0</v>
      </c>
      <c r="AJ32" s="134"/>
    </row>
    <row r="33" spans="1:36" ht="15" customHeight="1">
      <c r="A33" s="47">
        <v>32</v>
      </c>
      <c r="B33" s="5">
        <v>1149.02063244638</v>
      </c>
      <c r="C33" s="5">
        <v>1188.9346282598999</v>
      </c>
      <c r="D33" s="5">
        <f t="shared" si="0"/>
        <v>39.913995813519932</v>
      </c>
      <c r="E33" s="6">
        <v>0.25</v>
      </c>
      <c r="F33" s="135" t="s">
        <v>38</v>
      </c>
      <c r="G33" s="136"/>
      <c r="H33" s="136"/>
      <c r="I33" s="136"/>
      <c r="J33" s="134"/>
      <c r="K33" s="21">
        <f t="shared" si="1"/>
        <v>156</v>
      </c>
      <c r="L33" s="34">
        <f t="shared" si="2"/>
        <v>0</v>
      </c>
      <c r="M33" s="16"/>
      <c r="AE33" s="130" t="s">
        <v>20</v>
      </c>
      <c r="AF33" s="131"/>
      <c r="AG33" s="133">
        <f>COUNTIF(I:I,AE33)</f>
        <v>0</v>
      </c>
      <c r="AH33" s="134"/>
      <c r="AI33" s="144">
        <f>AG33/$AG$34</f>
        <v>0</v>
      </c>
      <c r="AJ33" s="134"/>
    </row>
    <row r="34" spans="1:36" ht="15" customHeight="1">
      <c r="A34" s="47">
        <v>33</v>
      </c>
      <c r="B34" s="5">
        <v>1190.9346282598999</v>
      </c>
      <c r="C34" s="5">
        <v>1230.23674092286</v>
      </c>
      <c r="D34" s="5">
        <f t="shared" ref="D34:D65" si="15">C34-B34</f>
        <v>39.302112662960099</v>
      </c>
      <c r="E34" s="6">
        <v>0.25</v>
      </c>
      <c r="F34" s="6">
        <v>0.23791322044739999</v>
      </c>
      <c r="G34" s="5">
        <v>1191.61608129758</v>
      </c>
      <c r="H34" s="5">
        <v>4.8347118210399698</v>
      </c>
      <c r="I34" s="61" t="str">
        <f>IF(LEN(H34)=0,"",
IF(H34&lt;0,"E",
IF(H34&lt;=5,"A",
IF(H34&lt;=10,"B",
IF(H34&lt;=20,"C",
"D")))))</f>
        <v>A</v>
      </c>
      <c r="J34" s="12" t="str">
        <f>IF(OR($H34&lt;0,$H34&gt;100),"",DataBar(H34))</f>
        <v>█████</v>
      </c>
      <c r="K34" s="21">
        <f t="shared" ref="K34:K65" si="16">_xlfn.IFNA(_xlfn.RANK.EQ(L34,L:L,0),0)</f>
        <v>86</v>
      </c>
      <c r="L34" s="34">
        <f t="shared" ref="L34:L65" si="17">H34</f>
        <v>4.8347118210399698</v>
      </c>
      <c r="M34" s="16"/>
      <c r="AE34" s="137" t="s">
        <v>21</v>
      </c>
      <c r="AF34" s="134"/>
      <c r="AG34" s="133">
        <f>SUM(AG30:AG33)</f>
        <v>155</v>
      </c>
      <c r="AH34" s="134"/>
      <c r="AI34" s="144">
        <f>AG34/$AG$34</f>
        <v>1</v>
      </c>
      <c r="AJ34" s="134"/>
    </row>
    <row r="35" spans="1:36" ht="14.7" customHeight="1">
      <c r="A35" s="47">
        <v>34</v>
      </c>
      <c r="B35" s="5">
        <v>1232.23674092286</v>
      </c>
      <c r="C35" s="5">
        <v>1271.8447951610999</v>
      </c>
      <c r="D35" s="5">
        <f t="shared" si="15"/>
        <v>39.608054238239902</v>
      </c>
      <c r="E35" s="6">
        <v>0.25</v>
      </c>
      <c r="F35" s="6">
        <v>0.23853844931235499</v>
      </c>
      <c r="G35" s="5">
        <v>1244.5808614278801</v>
      </c>
      <c r="H35" s="5">
        <v>4.5846202750581799</v>
      </c>
      <c r="I35" s="61" t="str">
        <f>IF(LEN(H35)=0,"",
IF(H35&lt;0,"E",
IF(H35&lt;=5,"A",
IF(H35&lt;=10,"B",
IF(H35&lt;=20,"C",
"D")))))</f>
        <v>A</v>
      </c>
      <c r="J35" s="12" t="str">
        <f>IF(OR($H35&lt;0,$H35&gt;100),"",DataBar(H35))</f>
        <v>█████</v>
      </c>
      <c r="K35" s="21">
        <f t="shared" si="16"/>
        <v>103</v>
      </c>
      <c r="L35" s="34">
        <f t="shared" si="17"/>
        <v>4.5846202750581799</v>
      </c>
      <c r="M35" s="16"/>
    </row>
    <row r="36" spans="1:36">
      <c r="A36" s="47">
        <v>35</v>
      </c>
      <c r="B36" s="5">
        <v>1273.8447951610999</v>
      </c>
      <c r="C36" s="5">
        <v>1313.45284939934</v>
      </c>
      <c r="D36" s="5">
        <f t="shared" si="15"/>
        <v>39.608054238240129</v>
      </c>
      <c r="E36" s="6">
        <v>0.25</v>
      </c>
      <c r="F36" s="6">
        <v>0.23666276271749101</v>
      </c>
      <c r="G36" s="5">
        <v>1306.03426180304</v>
      </c>
      <c r="H36" s="5">
        <v>5.3348949130035699</v>
      </c>
      <c r="I36" s="61" t="str">
        <f>IF(LEN(H36)=0,"",
IF(H36&lt;0,"E",
IF(H36&lt;=5,"A",
IF(H36&lt;=10,"B",
IF(H36&lt;=20,"C",
"D")))))</f>
        <v>B</v>
      </c>
      <c r="J36" s="12" t="str">
        <f>IF(OR($H36&lt;0,$H36&gt;100),"",DataBar(H36))</f>
        <v>█████</v>
      </c>
      <c r="K36" s="21">
        <f t="shared" si="16"/>
        <v>49</v>
      </c>
      <c r="L36" s="34">
        <f t="shared" si="17"/>
        <v>5.3348949130035699</v>
      </c>
      <c r="M36" s="16"/>
    </row>
    <row r="37" spans="1:36">
      <c r="A37" s="47">
        <v>36</v>
      </c>
      <c r="B37" s="5">
        <v>1315.45284939934</v>
      </c>
      <c r="C37" s="5">
        <v>1355.51981600051</v>
      </c>
      <c r="D37" s="5">
        <f t="shared" si="15"/>
        <v>40.066966601169952</v>
      </c>
      <c r="E37" s="6">
        <v>0.25</v>
      </c>
      <c r="F37" s="135" t="s">
        <v>39</v>
      </c>
      <c r="G37" s="136"/>
      <c r="H37" s="136"/>
      <c r="I37" s="136"/>
      <c r="J37" s="134"/>
      <c r="K37" s="21">
        <f t="shared" si="16"/>
        <v>156</v>
      </c>
      <c r="L37" s="34">
        <f t="shared" si="17"/>
        <v>0</v>
      </c>
      <c r="M37" s="16"/>
      <c r="S37" s="20">
        <v>1</v>
      </c>
      <c r="T37" s="35" t="s">
        <v>22</v>
      </c>
    </row>
    <row r="38" spans="1:36" ht="15.75" customHeight="1" thickBot="1">
      <c r="A38" s="47">
        <v>37</v>
      </c>
      <c r="B38" s="5">
        <v>1357.51981600051</v>
      </c>
      <c r="C38" s="5">
        <v>1396.5159870881801</v>
      </c>
      <c r="D38" s="5">
        <f t="shared" si="15"/>
        <v>38.996171087670064</v>
      </c>
      <c r="E38" s="6">
        <v>0.25</v>
      </c>
      <c r="F38" s="6">
        <v>0.239601338382777</v>
      </c>
      <c r="G38" s="5">
        <v>1388.6940423065901</v>
      </c>
      <c r="H38" s="5">
        <v>4.1594646468891296</v>
      </c>
      <c r="I38" s="61" t="str">
        <f>IF(LEN(H38)=0,"",
IF(H38&lt;0,"E",
IF(H38&lt;=5,"A",
IF(H38&lt;=10,"B",
IF(H38&lt;=20,"C",
"D")))))</f>
        <v>A</v>
      </c>
      <c r="J38" s="12" t="str">
        <f>IF(OR($H38&lt;0,$H38&gt;100),"",DataBar(H38))</f>
        <v>████</v>
      </c>
      <c r="K38" s="21">
        <f t="shared" si="16"/>
        <v>125</v>
      </c>
      <c r="L38" s="34">
        <f t="shared" si="17"/>
        <v>4.1594646468891296</v>
      </c>
      <c r="M38" s="16"/>
      <c r="Q38" s="5"/>
      <c r="R38" s="5"/>
      <c r="S38" s="20">
        <v>2</v>
      </c>
      <c r="T38" s="68">
        <v>9.4</v>
      </c>
      <c r="U38" s="68">
        <v>4.7</v>
      </c>
      <c r="V38" s="69"/>
    </row>
    <row r="39" spans="1:36" ht="14.4" customHeight="1" thickBot="1">
      <c r="A39" s="47">
        <v>38</v>
      </c>
      <c r="B39" s="5">
        <v>1398.5159870881801</v>
      </c>
      <c r="C39" s="5">
        <v>1437.9710705387799</v>
      </c>
      <c r="D39" s="5">
        <f t="shared" si="15"/>
        <v>39.455083450599886</v>
      </c>
      <c r="E39" s="6">
        <v>0.25</v>
      </c>
      <c r="F39" s="6">
        <v>0.23978890704226399</v>
      </c>
      <c r="G39" s="5">
        <v>1400.3833041959799</v>
      </c>
      <c r="H39" s="5">
        <v>4.0844371830945896</v>
      </c>
      <c r="I39" s="61" t="str">
        <f>IF(LEN(H39)=0,"",
IF(H39&lt;0,"E",
IF(H39&lt;=5,"A",
IF(H39&lt;=10,"B",
IF(H39&lt;=20,"C",
"D")))))</f>
        <v>A</v>
      </c>
      <c r="J39" s="12" t="str">
        <f>IF(OR($H39&lt;0,$H39&gt;100),"",DataBar(H39))</f>
        <v>████</v>
      </c>
      <c r="K39" s="21">
        <f t="shared" si="16"/>
        <v>130</v>
      </c>
      <c r="L39" s="34">
        <f t="shared" si="17"/>
        <v>4.0844371830945896</v>
      </c>
      <c r="M39" s="16"/>
      <c r="Q39" s="5"/>
      <c r="R39" s="5"/>
      <c r="S39" s="20">
        <v>3</v>
      </c>
      <c r="T39" s="68">
        <v>25.4</v>
      </c>
      <c r="U39" s="68">
        <v>6.3</v>
      </c>
      <c r="V39" s="69"/>
    </row>
    <row r="40" spans="1:36" ht="14.4" customHeight="1" thickBot="1">
      <c r="A40" s="47">
        <v>39</v>
      </c>
      <c r="B40" s="5">
        <v>1439.9710705387799</v>
      </c>
      <c r="C40" s="5">
        <v>1478.66130005118</v>
      </c>
      <c r="D40" s="5">
        <f t="shared" si="15"/>
        <v>38.690229512400037</v>
      </c>
      <c r="E40" s="6">
        <v>0.25</v>
      </c>
      <c r="F40" s="6">
        <v>0.24260243693455899</v>
      </c>
      <c r="G40" s="5">
        <v>1467.9305389711001</v>
      </c>
      <c r="H40" s="5">
        <v>2.95902522617651</v>
      </c>
      <c r="I40" s="61" t="str">
        <f>IF(LEN(H40)=0,"",
IF(H40&lt;0,"E",
IF(H40&lt;=5,"A",
IF(H40&lt;=10,"B",
IF(H40&lt;=20,"C",
"D")))))</f>
        <v>A</v>
      </c>
      <c r="J40" s="12" t="str">
        <f>IF(OR($H40&lt;0,$H40&gt;100),"",DataBar(H40))</f>
        <v>███</v>
      </c>
      <c r="K40" s="21">
        <f t="shared" si="16"/>
        <v>155</v>
      </c>
      <c r="L40" s="34">
        <f t="shared" si="17"/>
        <v>2.95902522617651</v>
      </c>
      <c r="M40" s="16"/>
      <c r="Q40" s="5"/>
      <c r="R40" s="5"/>
      <c r="S40" s="20">
        <v>4</v>
      </c>
      <c r="T40" s="68">
        <v>73.7</v>
      </c>
      <c r="U40" s="68">
        <v>4.5</v>
      </c>
      <c r="V40" s="69"/>
    </row>
    <row r="41" spans="1:36" ht="15.75" customHeight="1" thickBot="1">
      <c r="A41" s="47">
        <v>40</v>
      </c>
      <c r="B41" s="5">
        <v>1480.66130005118</v>
      </c>
      <c r="C41" s="5">
        <v>1520.5752958646999</v>
      </c>
      <c r="D41" s="5">
        <f t="shared" si="15"/>
        <v>39.913995813519932</v>
      </c>
      <c r="E41" s="6">
        <v>0.25</v>
      </c>
      <c r="F41" s="6">
        <v>0.23860097219884999</v>
      </c>
      <c r="G41" s="5">
        <v>1506.42160847831</v>
      </c>
      <c r="H41" s="5">
        <v>4.5596111204600103</v>
      </c>
      <c r="I41" s="61" t="str">
        <f>IF(LEN(H41)=0,"",
IF(H41&lt;0,"E",
IF(H41&lt;=5,"A",
IF(H41&lt;=10,"B",
IF(H41&lt;=20,"C",
"D")))))</f>
        <v>A</v>
      </c>
      <c r="J41" s="12" t="str">
        <f>IF(OR($H41&lt;0,$H41&gt;100),"",DataBar(H41))</f>
        <v>█████</v>
      </c>
      <c r="K41" s="21">
        <f t="shared" si="16"/>
        <v>104</v>
      </c>
      <c r="L41" s="34">
        <f t="shared" si="17"/>
        <v>4.5596111204600103</v>
      </c>
      <c r="M41" s="16"/>
      <c r="Q41" s="5"/>
      <c r="R41" s="5"/>
      <c r="S41" s="20">
        <v>5</v>
      </c>
      <c r="T41" s="68">
        <v>129.1</v>
      </c>
      <c r="U41" s="68">
        <v>3.2</v>
      </c>
      <c r="V41" s="69"/>
    </row>
    <row r="42" spans="1:36" ht="14.4" customHeight="1" thickBot="1">
      <c r="A42" s="47">
        <v>41</v>
      </c>
      <c r="B42" s="5">
        <v>1522.5752958646999</v>
      </c>
      <c r="C42" s="5">
        <v>1561.41849616474</v>
      </c>
      <c r="D42" s="5">
        <f t="shared" si="15"/>
        <v>38.843200300040053</v>
      </c>
      <c r="E42" s="6">
        <v>0.25</v>
      </c>
      <c r="F42" s="135" t="s">
        <v>40</v>
      </c>
      <c r="G42" s="136"/>
      <c r="H42" s="136"/>
      <c r="I42" s="136"/>
      <c r="J42" s="134"/>
      <c r="K42" s="21">
        <f t="shared" si="16"/>
        <v>156</v>
      </c>
      <c r="L42" s="34">
        <f t="shared" si="17"/>
        <v>0</v>
      </c>
      <c r="M42" s="16"/>
      <c r="Q42" s="5"/>
      <c r="R42" s="5"/>
      <c r="S42" s="20">
        <v>6</v>
      </c>
      <c r="T42" s="68">
        <v>142.1</v>
      </c>
      <c r="U42" s="68">
        <v>5.3</v>
      </c>
      <c r="V42" s="69"/>
    </row>
    <row r="43" spans="1:36" ht="14.4" customHeight="1" thickBot="1">
      <c r="A43" s="47">
        <v>42</v>
      </c>
      <c r="B43" s="5">
        <v>1563.41849616474</v>
      </c>
      <c r="C43" s="5">
        <v>1603.1795211906201</v>
      </c>
      <c r="D43" s="5">
        <f t="shared" si="15"/>
        <v>39.761025025880144</v>
      </c>
      <c r="E43" s="6">
        <v>0.25</v>
      </c>
      <c r="F43" s="6">
        <v>0.238791940483538</v>
      </c>
      <c r="G43" s="5">
        <v>1584.15520004276</v>
      </c>
      <c r="H43" s="5">
        <v>4.48322380658486</v>
      </c>
      <c r="I43" s="61" t="str">
        <f t="shared" ref="I43:I68" si="18">IF(LEN(H43)=0,"",
IF(H43&lt;0,"E",
IF(H43&lt;=5,"A",
IF(H43&lt;=10,"B",
IF(H43&lt;=20,"C",
"D")))))</f>
        <v>A</v>
      </c>
      <c r="J43" s="12" t="str">
        <f>IF(OR($H43&lt;0,$H43&gt;100),"",DataBar(H43))</f>
        <v>████</v>
      </c>
      <c r="K43" s="21">
        <f t="shared" si="16"/>
        <v>108</v>
      </c>
      <c r="L43" s="34">
        <f t="shared" si="17"/>
        <v>4.48322380658486</v>
      </c>
      <c r="M43" s="16"/>
      <c r="Q43" s="5"/>
      <c r="R43" s="5"/>
      <c r="S43" s="20">
        <v>7</v>
      </c>
      <c r="T43" s="68">
        <v>208.4</v>
      </c>
      <c r="U43" s="68">
        <v>5.2</v>
      </c>
      <c r="V43" s="69"/>
    </row>
    <row r="44" spans="1:36" ht="14.4" customHeight="1" thickBot="1">
      <c r="A44" s="47">
        <v>43</v>
      </c>
      <c r="B44" s="5">
        <v>1605.1795211906201</v>
      </c>
      <c r="C44" s="5">
        <v>1644.48163385358</v>
      </c>
      <c r="D44" s="5">
        <f t="shared" si="15"/>
        <v>39.302112662959871</v>
      </c>
      <c r="E44" s="6">
        <v>0.25</v>
      </c>
      <c r="F44" s="6">
        <v>0.23577679018060499</v>
      </c>
      <c r="G44" s="5">
        <v>1624.06567992225</v>
      </c>
      <c r="H44" s="5">
        <v>5.6892839277581704</v>
      </c>
      <c r="I44" s="61" t="str">
        <f t="shared" si="18"/>
        <v>B</v>
      </c>
      <c r="J44" s="12" t="str">
        <f>IF(OR($H44&lt;0,$H44&gt;100),"",DataBar(H44))</f>
        <v>██████</v>
      </c>
      <c r="K44" s="21">
        <f t="shared" si="16"/>
        <v>28</v>
      </c>
      <c r="L44" s="34">
        <f t="shared" si="17"/>
        <v>5.6892839277581704</v>
      </c>
      <c r="M44" s="16"/>
      <c r="Q44" s="5"/>
      <c r="R44" s="5"/>
      <c r="S44" s="20">
        <v>8</v>
      </c>
      <c r="T44" s="68"/>
      <c r="U44" s="68"/>
      <c r="V44" s="69"/>
    </row>
    <row r="45" spans="1:36" ht="14.4" customHeight="1" thickBot="1">
      <c r="A45" s="47">
        <v>44</v>
      </c>
      <c r="B45" s="5">
        <v>1646.48163385358</v>
      </c>
      <c r="C45" s="5">
        <v>1685.9367173041801</v>
      </c>
      <c r="D45" s="5">
        <f t="shared" si="15"/>
        <v>39.455083450600114</v>
      </c>
      <c r="E45" s="6">
        <v>0.25</v>
      </c>
      <c r="F45" s="6">
        <v>0.23662673580537399</v>
      </c>
      <c r="G45" s="5">
        <v>1647.77818261216</v>
      </c>
      <c r="H45" s="5">
        <v>5.3493056778503396</v>
      </c>
      <c r="I45" s="61" t="str">
        <f t="shared" si="18"/>
        <v>B</v>
      </c>
      <c r="J45" s="12" t="str">
        <f>IF(OR($H45&lt;0,$H45&gt;100),"",DataBar(H45))</f>
        <v>█████</v>
      </c>
      <c r="K45" s="21">
        <f t="shared" si="16"/>
        <v>47</v>
      </c>
      <c r="L45" s="34">
        <f t="shared" si="17"/>
        <v>5.3493056778503396</v>
      </c>
      <c r="M45" s="16"/>
      <c r="Q45" s="5"/>
      <c r="R45" s="5"/>
      <c r="S45" s="20">
        <v>9</v>
      </c>
      <c r="T45" s="68">
        <v>228</v>
      </c>
      <c r="U45" s="68">
        <v>5.9</v>
      </c>
      <c r="V45" s="69"/>
    </row>
    <row r="46" spans="1:36" ht="14.4" customHeight="1" thickBot="1">
      <c r="A46" s="47">
        <v>45</v>
      </c>
      <c r="B46" s="5">
        <v>1687.9367173041801</v>
      </c>
      <c r="C46" s="5">
        <v>1727.54477154242</v>
      </c>
      <c r="D46" s="5">
        <f t="shared" si="15"/>
        <v>39.608054238239902</v>
      </c>
      <c r="E46" s="6">
        <v>0.25</v>
      </c>
      <c r="F46" s="6">
        <v>0.23498350759748601</v>
      </c>
      <c r="G46" s="5">
        <v>1726.43021618221</v>
      </c>
      <c r="H46" s="5">
        <v>6.0065969610054699</v>
      </c>
      <c r="I46" s="61" t="str">
        <f t="shared" si="18"/>
        <v>B</v>
      </c>
      <c r="J46" s="12" t="str">
        <f>IF(OR($H46&lt;0,$H46&gt;100),"",DataBar(H46))</f>
        <v>██████</v>
      </c>
      <c r="K46" s="21">
        <f t="shared" si="16"/>
        <v>11</v>
      </c>
      <c r="L46" s="34">
        <f t="shared" si="17"/>
        <v>6.0065969610054699</v>
      </c>
      <c r="M46" s="16"/>
      <c r="Q46" s="5"/>
      <c r="R46" s="5"/>
      <c r="S46" s="20">
        <v>10</v>
      </c>
      <c r="T46" s="68">
        <v>273.39999999999998</v>
      </c>
      <c r="U46" s="68">
        <v>5.0999999999999996</v>
      </c>
      <c r="V46" s="69"/>
    </row>
    <row r="47" spans="1:36" ht="15" customHeight="1" thickBot="1">
      <c r="A47" s="47">
        <v>46</v>
      </c>
      <c r="B47" s="5">
        <v>1729.54477154242</v>
      </c>
      <c r="C47" s="5">
        <v>1769.1528257806699</v>
      </c>
      <c r="D47" s="5">
        <f t="shared" si="15"/>
        <v>39.608054238249906</v>
      </c>
      <c r="E47" s="6">
        <v>0.25</v>
      </c>
      <c r="F47" s="6">
        <v>0.23662673580537399</v>
      </c>
      <c r="G47" s="5">
        <v>1741.5427619106299</v>
      </c>
      <c r="H47" s="5">
        <v>5.3493056778503396</v>
      </c>
      <c r="I47" s="61" t="str">
        <f t="shared" si="18"/>
        <v>B</v>
      </c>
      <c r="J47" s="12" t="str">
        <f>IF(OR($H47&lt;0,$H47&gt;100),"",DataBar(H47))</f>
        <v>█████</v>
      </c>
      <c r="K47" s="21">
        <f t="shared" si="16"/>
        <v>47</v>
      </c>
      <c r="L47" s="34">
        <f t="shared" si="17"/>
        <v>5.3493056778503396</v>
      </c>
      <c r="M47" s="16"/>
      <c r="P47" s="17" t="s">
        <v>41</v>
      </c>
      <c r="Q47" s="5"/>
      <c r="R47" s="5"/>
      <c r="S47" s="20">
        <v>11</v>
      </c>
      <c r="T47" s="68">
        <v>287.10000000000002</v>
      </c>
      <c r="U47" s="68">
        <v>5.0999999999999996</v>
      </c>
      <c r="V47" s="69"/>
    </row>
    <row r="48" spans="1:36" ht="15" customHeight="1" thickBot="1">
      <c r="A48" s="47">
        <v>47</v>
      </c>
      <c r="B48" s="5">
        <v>1771.1528257806699</v>
      </c>
      <c r="C48" s="5">
        <v>1810.14899686834</v>
      </c>
      <c r="D48" s="5">
        <f t="shared" si="15"/>
        <v>38.996171087670064</v>
      </c>
      <c r="E48" s="6">
        <v>0.25</v>
      </c>
      <c r="F48" s="6">
        <v>0.23962987701289301</v>
      </c>
      <c r="G48" s="5">
        <v>1781.70372597347</v>
      </c>
      <c r="H48" s="5">
        <v>4.1480491948426801</v>
      </c>
      <c r="I48" s="61" t="str">
        <f t="shared" si="18"/>
        <v>A</v>
      </c>
      <c r="J48" s="12" t="str">
        <f>IF(OR($H48&lt;0,$H48&gt;100),"",DataBar(H48))</f>
        <v>████</v>
      </c>
      <c r="K48" s="21">
        <f t="shared" si="16"/>
        <v>126</v>
      </c>
      <c r="L48" s="34">
        <f t="shared" si="17"/>
        <v>4.1480491948426801</v>
      </c>
      <c r="M48" s="16"/>
      <c r="Q48" s="5"/>
      <c r="R48" s="5"/>
      <c r="S48" s="20">
        <v>12</v>
      </c>
      <c r="T48" s="68">
        <v>323.10000000000002</v>
      </c>
      <c r="U48" s="68">
        <v>3.6</v>
      </c>
      <c r="V48" s="69"/>
    </row>
    <row r="49" spans="1:22" ht="14.4" customHeight="1" thickBot="1">
      <c r="A49" s="47">
        <v>48</v>
      </c>
      <c r="B49" s="5">
        <v>1812.14899686834</v>
      </c>
      <c r="C49" s="5">
        <v>1851.7570511065901</v>
      </c>
      <c r="D49" s="5">
        <f t="shared" si="15"/>
        <v>39.608054238250133</v>
      </c>
      <c r="E49" s="6">
        <v>0.25</v>
      </c>
      <c r="F49" s="6">
        <v>0.23640008363876899</v>
      </c>
      <c r="G49" s="5">
        <v>1820.52877439181</v>
      </c>
      <c r="H49" s="5">
        <v>5.4399665444924201</v>
      </c>
      <c r="I49" s="61" t="str">
        <f t="shared" si="18"/>
        <v>B</v>
      </c>
      <c r="J49" s="12" t="str">
        <f>IF(OR($H49&lt;0,$H49&gt;100),"",DataBar(H49))</f>
        <v>█████</v>
      </c>
      <c r="K49" s="21">
        <f t="shared" si="16"/>
        <v>41</v>
      </c>
      <c r="L49" s="34">
        <f t="shared" si="17"/>
        <v>5.4399665444924201</v>
      </c>
      <c r="M49" s="16"/>
      <c r="Q49" s="5"/>
      <c r="R49" s="5"/>
      <c r="S49" s="20">
        <v>13</v>
      </c>
      <c r="T49" s="68">
        <v>364.6</v>
      </c>
      <c r="U49" s="68">
        <v>4</v>
      </c>
      <c r="V49" s="69"/>
    </row>
    <row r="50" spans="1:22" ht="14.4" customHeight="1" thickBot="1">
      <c r="A50" s="47">
        <v>49</v>
      </c>
      <c r="B50" s="5">
        <v>1853.7570511065901</v>
      </c>
      <c r="C50" s="5">
        <v>1893.51807613247</v>
      </c>
      <c r="D50" s="5">
        <f t="shared" si="15"/>
        <v>39.761025025879917</v>
      </c>
      <c r="E50" s="6">
        <v>0.25</v>
      </c>
      <c r="F50" s="6">
        <v>0.237363355346841</v>
      </c>
      <c r="G50" s="5">
        <v>1859.27032808236</v>
      </c>
      <c r="H50" s="5">
        <v>5.0546578612635598</v>
      </c>
      <c r="I50" s="61" t="str">
        <f t="shared" si="18"/>
        <v>B</v>
      </c>
      <c r="J50" s="12" t="str">
        <f>IF(OR($H50&lt;0,$H50&gt;100),"",DataBar(H50))</f>
        <v>█████</v>
      </c>
      <c r="K50" s="21">
        <f t="shared" si="16"/>
        <v>69</v>
      </c>
      <c r="L50" s="34">
        <f t="shared" si="17"/>
        <v>5.0546578612635598</v>
      </c>
      <c r="M50" s="16"/>
      <c r="Q50" s="5"/>
      <c r="R50" s="5"/>
      <c r="S50" s="20">
        <v>14</v>
      </c>
      <c r="T50" s="68">
        <v>406.9</v>
      </c>
      <c r="U50" s="68">
        <v>3.7</v>
      </c>
      <c r="V50" s="69"/>
    </row>
    <row r="51" spans="1:22" ht="15" customHeight="1" thickBot="1">
      <c r="A51" s="47">
        <v>50</v>
      </c>
      <c r="B51" s="5">
        <v>1895.51807613247</v>
      </c>
      <c r="C51" s="5">
        <v>1935.1261303707099</v>
      </c>
      <c r="D51" s="5">
        <f t="shared" si="15"/>
        <v>39.608054238239902</v>
      </c>
      <c r="E51" s="6">
        <v>0.25</v>
      </c>
      <c r="F51" s="6">
        <v>0.23504017063913801</v>
      </c>
      <c r="G51" s="5">
        <v>1897.8448923173501</v>
      </c>
      <c r="H51" s="5">
        <v>5.9839317443449502</v>
      </c>
      <c r="I51" s="61" t="str">
        <f t="shared" si="18"/>
        <v>B</v>
      </c>
      <c r="J51" s="12" t="str">
        <f>IF(OR($H51&lt;0,$H51&gt;100),"",DataBar(H51))</f>
        <v>██████</v>
      </c>
      <c r="K51" s="21">
        <f t="shared" si="16"/>
        <v>13</v>
      </c>
      <c r="L51" s="34">
        <f t="shared" si="17"/>
        <v>5.9839317443449502</v>
      </c>
      <c r="M51" s="16"/>
      <c r="Q51" s="5"/>
      <c r="R51" s="5"/>
      <c r="S51" s="20">
        <v>15</v>
      </c>
      <c r="T51" s="68">
        <v>445.8</v>
      </c>
      <c r="U51" s="68">
        <v>4.9000000000000004</v>
      </c>
      <c r="V51" s="69"/>
    </row>
    <row r="52" spans="1:22" ht="15" customHeight="1" thickBot="1">
      <c r="A52" s="47">
        <v>51</v>
      </c>
      <c r="B52" s="5">
        <v>1937.1261303707099</v>
      </c>
      <c r="C52" s="5">
        <v>1976.73418460895</v>
      </c>
      <c r="D52" s="5">
        <f t="shared" si="15"/>
        <v>39.608054238240129</v>
      </c>
      <c r="E52" s="6">
        <v>0.25</v>
      </c>
      <c r="F52" s="6">
        <v>0.23634342059711799</v>
      </c>
      <c r="G52" s="5">
        <v>1976.16294697627</v>
      </c>
      <c r="H52" s="5">
        <v>5.4626317611529496</v>
      </c>
      <c r="I52" s="61" t="str">
        <f t="shared" si="18"/>
        <v>B</v>
      </c>
      <c r="J52" s="12" t="str">
        <f>IF(OR($H52&lt;0,$H52&gt;100),"",DataBar(H52))</f>
        <v>█████</v>
      </c>
      <c r="K52" s="21">
        <f t="shared" si="16"/>
        <v>40</v>
      </c>
      <c r="L52" s="34">
        <f t="shared" si="17"/>
        <v>5.4626317611529496</v>
      </c>
      <c r="M52" s="16"/>
      <c r="Q52" s="5"/>
      <c r="R52" s="5"/>
      <c r="S52" s="20">
        <v>16</v>
      </c>
      <c r="T52" s="68">
        <v>521.5</v>
      </c>
      <c r="U52" s="68">
        <v>3.9</v>
      </c>
      <c r="V52" s="69"/>
    </row>
    <row r="53" spans="1:22" ht="15" customHeight="1" thickBot="1">
      <c r="A53" s="47">
        <v>52</v>
      </c>
      <c r="B53" s="5">
        <v>1978.73418460895</v>
      </c>
      <c r="C53" s="5">
        <v>2018.3422388471899</v>
      </c>
      <c r="D53" s="5">
        <f t="shared" si="15"/>
        <v>39.608054238239902</v>
      </c>
      <c r="E53" s="6">
        <v>0.25</v>
      </c>
      <c r="F53" s="6">
        <v>0.23617343147216399</v>
      </c>
      <c r="G53" s="5">
        <v>2016.0734268557601</v>
      </c>
      <c r="H53" s="5">
        <v>5.5306274111345104</v>
      </c>
      <c r="I53" s="61" t="str">
        <f t="shared" si="18"/>
        <v>B</v>
      </c>
      <c r="J53" s="12" t="str">
        <f>IF(OR($H53&lt;0,$H53&gt;100),"",DataBar(H53))</f>
        <v>██████</v>
      </c>
      <c r="K53" s="21">
        <f t="shared" si="16"/>
        <v>36</v>
      </c>
      <c r="L53" s="34">
        <f t="shared" si="17"/>
        <v>5.5306274111345104</v>
      </c>
      <c r="M53" s="16"/>
      <c r="Q53" s="5"/>
      <c r="R53" s="5"/>
      <c r="S53" s="20">
        <v>17</v>
      </c>
      <c r="T53" s="68">
        <v>561.4</v>
      </c>
      <c r="U53" s="68">
        <v>5.6</v>
      </c>
      <c r="V53" s="69"/>
    </row>
    <row r="54" spans="1:22" ht="15" customHeight="1" thickBot="1">
      <c r="A54" s="47">
        <v>53</v>
      </c>
      <c r="B54" s="5">
        <v>2020.3422388471899</v>
      </c>
      <c r="C54" s="5">
        <v>2059.7973222977898</v>
      </c>
      <c r="D54" s="5">
        <f t="shared" si="15"/>
        <v>39.455083450599886</v>
      </c>
      <c r="E54" s="6">
        <v>0.25</v>
      </c>
      <c r="F54" s="6">
        <v>0.238043311846657</v>
      </c>
      <c r="G54" s="5">
        <v>2054.9819700018802</v>
      </c>
      <c r="H54" s="5">
        <v>4.7826752613372898</v>
      </c>
      <c r="I54" s="61" t="str">
        <f t="shared" si="18"/>
        <v>A</v>
      </c>
      <c r="J54" s="12" t="str">
        <f>IF(OR($H54&lt;0,$H54&gt;100),"",DataBar(H54))</f>
        <v>█████</v>
      </c>
      <c r="K54" s="21">
        <f t="shared" si="16"/>
        <v>92</v>
      </c>
      <c r="L54" s="34">
        <f t="shared" si="17"/>
        <v>4.7826752613372898</v>
      </c>
      <c r="M54" s="16"/>
      <c r="Q54" s="5"/>
      <c r="R54" s="5"/>
      <c r="S54" s="20">
        <v>18</v>
      </c>
      <c r="T54" s="68">
        <v>572.5</v>
      </c>
      <c r="U54" s="68">
        <v>4.0999999999999996</v>
      </c>
      <c r="V54" s="69"/>
    </row>
    <row r="55" spans="1:22" ht="14.4" customHeight="1" thickBot="1">
      <c r="A55" s="47">
        <v>54</v>
      </c>
      <c r="B55" s="5">
        <v>2061.7973222977898</v>
      </c>
      <c r="C55" s="5">
        <v>2101.2524057483902</v>
      </c>
      <c r="D55" s="5">
        <f t="shared" si="15"/>
        <v>39.455083450600341</v>
      </c>
      <c r="E55" s="6">
        <v>0.25</v>
      </c>
      <c r="F55" s="6">
        <v>0.23436021413932201</v>
      </c>
      <c r="G55" s="5">
        <v>2094.4749762424599</v>
      </c>
      <c r="H55" s="5">
        <v>6.2559143442712104</v>
      </c>
      <c r="I55" s="61" t="str">
        <f t="shared" si="18"/>
        <v>B</v>
      </c>
      <c r="J55" s="12" t="str">
        <f>IF(OR($H55&lt;0,$H55&gt;100),"",DataBar(H55))</f>
        <v>██████</v>
      </c>
      <c r="K55" s="21">
        <f t="shared" si="16"/>
        <v>6</v>
      </c>
      <c r="L55" s="34">
        <f t="shared" si="17"/>
        <v>6.2559143442712104</v>
      </c>
      <c r="M55" s="16"/>
      <c r="P55" s="20"/>
      <c r="Q55" s="5"/>
      <c r="R55" s="5"/>
      <c r="S55" s="20">
        <v>19</v>
      </c>
      <c r="T55" s="68">
        <v>649.20000000000005</v>
      </c>
      <c r="U55" s="68">
        <v>3.7</v>
      </c>
      <c r="V55" s="69"/>
    </row>
    <row r="56" spans="1:22" ht="14.4" customHeight="1" thickBot="1">
      <c r="A56" s="47">
        <v>55</v>
      </c>
      <c r="B56" s="5">
        <v>2103.2524057483902</v>
      </c>
      <c r="C56" s="5">
        <v>2143.3193723495501</v>
      </c>
      <c r="D56" s="5">
        <f t="shared" si="15"/>
        <v>40.066966601159947</v>
      </c>
      <c r="E56" s="6">
        <v>0.25</v>
      </c>
      <c r="F56" s="6">
        <v>0.23651340972207199</v>
      </c>
      <c r="G56" s="5">
        <v>2120.1913523991202</v>
      </c>
      <c r="H56" s="5">
        <v>5.3946361111713799</v>
      </c>
      <c r="I56" s="61" t="str">
        <f t="shared" si="18"/>
        <v>B</v>
      </c>
      <c r="J56" s="12" t="str">
        <f>IF(OR($H56&lt;0,$H56&gt;100),"",DataBar(H56))</f>
        <v>█████</v>
      </c>
      <c r="K56" s="21">
        <f t="shared" si="16"/>
        <v>46</v>
      </c>
      <c r="L56" s="34">
        <f t="shared" si="17"/>
        <v>5.3946361111713799</v>
      </c>
      <c r="M56" s="16"/>
      <c r="Q56" s="5"/>
      <c r="R56" s="5"/>
      <c r="S56" s="20">
        <v>20</v>
      </c>
      <c r="T56" s="68">
        <v>658.5</v>
      </c>
      <c r="U56" s="68">
        <v>4.5999999999999996</v>
      </c>
      <c r="V56" s="69"/>
    </row>
    <row r="57" spans="1:22" ht="15" customHeight="1" thickBot="1">
      <c r="A57" s="47">
        <v>56</v>
      </c>
      <c r="B57" s="5">
        <v>2145.3193723495501</v>
      </c>
      <c r="C57" s="5">
        <v>2184.77445580015</v>
      </c>
      <c r="D57" s="5">
        <f t="shared" si="15"/>
        <v>39.455083450599886</v>
      </c>
      <c r="E57" s="6">
        <v>0.25</v>
      </c>
      <c r="F57" s="6">
        <v>0.237363355346841</v>
      </c>
      <c r="G57" s="5">
        <v>2171.3736205291002</v>
      </c>
      <c r="H57" s="5">
        <v>5.0546578612635598</v>
      </c>
      <c r="I57" s="61" t="str">
        <f t="shared" si="18"/>
        <v>B</v>
      </c>
      <c r="J57" s="12" t="str">
        <f>IF(OR($H57&lt;0,$H57&gt;100),"",DataBar(H57))</f>
        <v>█████</v>
      </c>
      <c r="K57" s="21">
        <f t="shared" si="16"/>
        <v>69</v>
      </c>
      <c r="L57" s="34">
        <f t="shared" si="17"/>
        <v>5.0546578612635598</v>
      </c>
      <c r="M57" s="16"/>
      <c r="Q57" s="5"/>
      <c r="R57" s="5"/>
      <c r="S57" s="20">
        <v>21</v>
      </c>
      <c r="T57" s="68">
        <v>696.9</v>
      </c>
      <c r="U57" s="68">
        <v>4.9000000000000004</v>
      </c>
      <c r="V57" s="69"/>
    </row>
    <row r="58" spans="1:22" ht="14.4" customHeight="1" thickBot="1">
      <c r="A58" s="47">
        <v>57</v>
      </c>
      <c r="B58" s="5">
        <v>2186.77445580015</v>
      </c>
      <c r="C58" s="5">
        <v>2226.0765684631101</v>
      </c>
      <c r="D58" s="5">
        <f t="shared" si="15"/>
        <v>39.302112662960099</v>
      </c>
      <c r="E58" s="6">
        <v>0.25</v>
      </c>
      <c r="F58" s="6">
        <v>0.23900658355472901</v>
      </c>
      <c r="G58" s="5">
        <v>2209.61344080452</v>
      </c>
      <c r="H58" s="5">
        <v>4.3973665781084197</v>
      </c>
      <c r="I58" s="61" t="str">
        <f t="shared" si="18"/>
        <v>A</v>
      </c>
      <c r="J58" s="12" t="str">
        <f>IF(OR($H58&lt;0,$H58&gt;100),"",DataBar(H58))</f>
        <v>████</v>
      </c>
      <c r="K58" s="21">
        <f t="shared" si="16"/>
        <v>113</v>
      </c>
      <c r="L58" s="34">
        <f t="shared" si="17"/>
        <v>4.3973665781084197</v>
      </c>
      <c r="M58" s="16"/>
      <c r="Q58" s="5"/>
      <c r="R58" s="5"/>
      <c r="S58" s="20">
        <v>22</v>
      </c>
      <c r="T58" s="68">
        <v>735.9</v>
      </c>
      <c r="U58" s="68">
        <v>5</v>
      </c>
      <c r="V58" s="69"/>
    </row>
    <row r="59" spans="1:22" ht="14.4" customHeight="1" thickBot="1">
      <c r="A59" s="47">
        <v>58</v>
      </c>
      <c r="B59" s="5">
        <v>2228.0765684631101</v>
      </c>
      <c r="C59" s="5">
        <v>2267.9905642766298</v>
      </c>
      <c r="D59" s="5">
        <f t="shared" si="15"/>
        <v>39.913995813519705</v>
      </c>
      <c r="E59" s="6">
        <v>0.25</v>
      </c>
      <c r="F59" s="6">
        <v>0.24178307259564299</v>
      </c>
      <c r="G59" s="5">
        <v>2229.40098833304</v>
      </c>
      <c r="H59" s="5">
        <v>3.2867709617428602</v>
      </c>
      <c r="I59" s="61" t="str">
        <f t="shared" si="18"/>
        <v>A</v>
      </c>
      <c r="J59" s="12" t="str">
        <f>IF(OR($H59&lt;0,$H59&gt;100),"",DataBar(H59))</f>
        <v>███</v>
      </c>
      <c r="K59" s="21">
        <f t="shared" si="16"/>
        <v>154</v>
      </c>
      <c r="L59" s="34">
        <f t="shared" si="17"/>
        <v>3.2867709617428602</v>
      </c>
      <c r="M59" s="16"/>
      <c r="Q59" s="5"/>
      <c r="R59" s="5"/>
      <c r="S59" s="20">
        <v>23</v>
      </c>
      <c r="T59" s="68">
        <v>804.1</v>
      </c>
      <c r="U59" s="68">
        <v>5</v>
      </c>
      <c r="V59" s="69"/>
    </row>
    <row r="60" spans="1:22" ht="14.4" customHeight="1" thickBot="1">
      <c r="A60" s="47">
        <v>59</v>
      </c>
      <c r="B60" s="5">
        <v>2269.9905642766298</v>
      </c>
      <c r="C60" s="5">
        <v>2309.2926769395799</v>
      </c>
      <c r="D60" s="5">
        <f t="shared" si="15"/>
        <v>39.302112662950094</v>
      </c>
      <c r="E60" s="6">
        <v>0.25</v>
      </c>
      <c r="F60" s="6">
        <v>0.23733037934342199</v>
      </c>
      <c r="G60" s="5">
        <v>2286.6763368755001</v>
      </c>
      <c r="H60" s="5">
        <v>5.0678482626313697</v>
      </c>
      <c r="I60" s="61" t="str">
        <f t="shared" si="18"/>
        <v>B</v>
      </c>
      <c r="J60" s="12" t="str">
        <f>IF(OR($H60&lt;0,$H60&gt;100),"",DataBar(H60))</f>
        <v>█████</v>
      </c>
      <c r="K60" s="21">
        <f t="shared" si="16"/>
        <v>67</v>
      </c>
      <c r="L60" s="34">
        <f t="shared" si="17"/>
        <v>5.0678482626313697</v>
      </c>
      <c r="M60" s="16"/>
      <c r="Q60" s="5"/>
      <c r="R60" s="5"/>
      <c r="S60" s="20">
        <v>24</v>
      </c>
      <c r="T60" s="68">
        <v>834.9</v>
      </c>
      <c r="U60" s="68">
        <v>4.8</v>
      </c>
      <c r="V60" s="69"/>
    </row>
    <row r="61" spans="1:22" ht="14.4" customHeight="1" thickBot="1">
      <c r="A61" s="47">
        <v>60</v>
      </c>
      <c r="B61" s="5">
        <v>2311.2926769395799</v>
      </c>
      <c r="C61" s="5">
        <v>2350.90073117782</v>
      </c>
      <c r="D61" s="5">
        <f t="shared" si="15"/>
        <v>39.608054238240129</v>
      </c>
      <c r="E61" s="6">
        <v>0.25</v>
      </c>
      <c r="F61" s="6">
        <v>0.240375944505266</v>
      </c>
      <c r="G61" s="5">
        <v>2318.31971456878</v>
      </c>
      <c r="H61" s="5">
        <v>3.8496221978935199</v>
      </c>
      <c r="I61" s="61" t="str">
        <f t="shared" si="18"/>
        <v>A</v>
      </c>
      <c r="J61" s="12" t="str">
        <f>IF(OR($H61&lt;0,$H61&gt;100),"",DataBar(H61))</f>
        <v>████</v>
      </c>
      <c r="K61" s="21">
        <f t="shared" si="16"/>
        <v>138</v>
      </c>
      <c r="L61" s="34">
        <f t="shared" si="17"/>
        <v>3.8496221978935199</v>
      </c>
      <c r="M61" s="16"/>
      <c r="Q61" s="5"/>
      <c r="R61" s="5"/>
      <c r="S61" s="20">
        <v>25</v>
      </c>
      <c r="T61" s="68">
        <v>861</v>
      </c>
      <c r="U61" s="68">
        <v>3.6</v>
      </c>
      <c r="V61" s="69"/>
    </row>
    <row r="62" spans="1:22" ht="14.4" customHeight="1" thickBot="1">
      <c r="A62" s="47">
        <v>61</v>
      </c>
      <c r="B62" s="5">
        <v>2352.90073117782</v>
      </c>
      <c r="C62" s="5">
        <v>2392.3558146284199</v>
      </c>
      <c r="D62" s="5">
        <f t="shared" si="15"/>
        <v>39.455083450599886</v>
      </c>
      <c r="E62" s="6">
        <v>0.25</v>
      </c>
      <c r="F62" s="6">
        <v>0.23640478663188799</v>
      </c>
      <c r="G62" s="5">
        <v>2384.1112228070601</v>
      </c>
      <c r="H62" s="5">
        <v>5.4380853472448099</v>
      </c>
      <c r="I62" s="61" t="str">
        <f t="shared" si="18"/>
        <v>B</v>
      </c>
      <c r="J62" s="12" t="str">
        <f>IF(OR($H62&lt;0,$H62&gt;100),"",DataBar(H62))</f>
        <v>█████</v>
      </c>
      <c r="K62" s="21">
        <f t="shared" si="16"/>
        <v>42</v>
      </c>
      <c r="L62" s="34">
        <f t="shared" si="17"/>
        <v>5.4380853472448099</v>
      </c>
      <c r="M62" s="16"/>
      <c r="Q62" s="5"/>
      <c r="R62" s="5"/>
      <c r="S62" s="20">
        <v>26</v>
      </c>
      <c r="T62" s="68">
        <v>938</v>
      </c>
      <c r="U62" s="68">
        <v>4.9000000000000004</v>
      </c>
      <c r="V62" s="69"/>
    </row>
    <row r="63" spans="1:22" ht="14.4" customHeight="1" thickBot="1">
      <c r="A63" s="47">
        <v>62</v>
      </c>
      <c r="B63" s="5">
        <v>2394.3558146284199</v>
      </c>
      <c r="C63" s="5">
        <v>2433.5049565037398</v>
      </c>
      <c r="D63" s="5">
        <f t="shared" si="15"/>
        <v>39.149141875319856</v>
      </c>
      <c r="E63" s="6">
        <v>0.25</v>
      </c>
      <c r="F63" s="6">
        <v>0.23893711918882499</v>
      </c>
      <c r="G63" s="5">
        <v>2395.4661024014799</v>
      </c>
      <c r="H63" s="5">
        <v>4.4251523244700701</v>
      </c>
      <c r="I63" s="61" t="str">
        <f t="shared" si="18"/>
        <v>A</v>
      </c>
      <c r="J63" s="12" t="str">
        <f>IF(OR($H63&lt;0,$H63&gt;100),"",DataBar(H63))</f>
        <v>████</v>
      </c>
      <c r="K63" s="21">
        <f t="shared" si="16"/>
        <v>112</v>
      </c>
      <c r="L63" s="34">
        <f t="shared" si="17"/>
        <v>4.4251523244700701</v>
      </c>
      <c r="M63" s="16"/>
      <c r="Q63" s="5"/>
      <c r="R63" s="5"/>
      <c r="S63" s="20">
        <v>27</v>
      </c>
      <c r="T63" s="68">
        <v>979.6</v>
      </c>
      <c r="U63" s="68">
        <v>4.8</v>
      </c>
      <c r="V63" s="69"/>
    </row>
    <row r="64" spans="1:22" ht="14.4" customHeight="1" thickBot="1">
      <c r="A64" s="47">
        <v>63</v>
      </c>
      <c r="B64" s="5">
        <v>2435.5049565037398</v>
      </c>
      <c r="C64" s="5">
        <v>2475.1130107419799</v>
      </c>
      <c r="D64" s="5">
        <f t="shared" si="15"/>
        <v>39.608054238240129</v>
      </c>
      <c r="E64" s="6">
        <v>0.25</v>
      </c>
      <c r="F64" s="6">
        <v>0.236807657720492</v>
      </c>
      <c r="G64" s="5">
        <v>2437.37896678678</v>
      </c>
      <c r="H64" s="5">
        <v>5.2769369118033804</v>
      </c>
      <c r="I64" s="61" t="str">
        <f t="shared" si="18"/>
        <v>B</v>
      </c>
      <c r="J64" s="12" t="str">
        <f>IF(OR($H64&lt;0,$H64&gt;100),"",DataBar(H64))</f>
        <v>█████</v>
      </c>
      <c r="K64" s="21">
        <f t="shared" si="16"/>
        <v>55</v>
      </c>
      <c r="L64" s="34">
        <f t="shared" si="17"/>
        <v>5.2769369118033804</v>
      </c>
      <c r="M64" s="16"/>
      <c r="Q64" s="5"/>
      <c r="R64" s="5"/>
      <c r="S64" s="20">
        <v>28</v>
      </c>
      <c r="T64" s="68">
        <v>984</v>
      </c>
      <c r="U64" s="68">
        <v>3.7</v>
      </c>
      <c r="V64" s="69"/>
    </row>
    <row r="65" spans="1:22" ht="14.4" customHeight="1" thickBot="1">
      <c r="A65" s="47">
        <v>64</v>
      </c>
      <c r="B65" s="5">
        <v>2477.1130107419799</v>
      </c>
      <c r="C65" s="5">
        <v>2515.3646711455399</v>
      </c>
      <c r="D65" s="5">
        <f t="shared" si="15"/>
        <v>38.251660403559981</v>
      </c>
      <c r="E65" s="6">
        <v>0.25</v>
      </c>
      <c r="F65" s="6">
        <v>0.23757110970355999</v>
      </c>
      <c r="G65" s="5">
        <v>2483.71689454343</v>
      </c>
      <c r="H65" s="5">
        <v>4.9000000000000004</v>
      </c>
      <c r="I65" s="61" t="str">
        <f t="shared" si="18"/>
        <v>A</v>
      </c>
      <c r="J65" s="12" t="str">
        <f>IF(OR($H65&lt;0,$H65&gt;100),"",DataBar(H65))</f>
        <v>█████</v>
      </c>
      <c r="K65" s="21">
        <f t="shared" si="16"/>
        <v>78</v>
      </c>
      <c r="L65" s="34">
        <f t="shared" si="17"/>
        <v>4.9000000000000004</v>
      </c>
      <c r="M65" s="16"/>
      <c r="Q65" s="5"/>
      <c r="R65" s="5"/>
      <c r="S65" s="20">
        <v>29</v>
      </c>
      <c r="T65" s="68">
        <v>1030.4000000000001</v>
      </c>
      <c r="U65" s="68">
        <v>3.4</v>
      </c>
      <c r="V65" s="69"/>
    </row>
    <row r="66" spans="1:22" ht="14.4" customHeight="1" thickBot="1">
      <c r="A66" s="47">
        <v>65</v>
      </c>
      <c r="B66" s="5">
        <v>2517.3646711455399</v>
      </c>
      <c r="C66" s="5">
        <v>2558.1761484308199</v>
      </c>
      <c r="D66" s="5">
        <f t="shared" ref="D66:D97" si="19">C66-B66</f>
        <v>40.811477285280034</v>
      </c>
      <c r="E66" s="6">
        <v>0.25</v>
      </c>
      <c r="F66" s="6">
        <v>0.23739813833009099</v>
      </c>
      <c r="G66" s="5">
        <v>2553.9884541162801</v>
      </c>
      <c r="H66" s="5">
        <v>5.0407446679635397</v>
      </c>
      <c r="I66" s="61" t="str">
        <f t="shared" si="18"/>
        <v>B</v>
      </c>
      <c r="J66" s="12" t="str">
        <f>IF(OR($H66&lt;0,$H66&gt;100),"",DataBar(H66))</f>
        <v>█████</v>
      </c>
      <c r="K66" s="21">
        <f t="shared" ref="K66:K97" si="20">_xlfn.IFNA(_xlfn.RANK.EQ(L66,L:L,0),0)</f>
        <v>72</v>
      </c>
      <c r="L66" s="34">
        <f t="shared" ref="L66:L97" si="21">H66</f>
        <v>5.0407446679635397</v>
      </c>
      <c r="M66" s="16"/>
      <c r="Q66" s="5"/>
      <c r="R66" s="5"/>
      <c r="S66" s="20">
        <v>30</v>
      </c>
      <c r="T66" s="68">
        <v>1104.2</v>
      </c>
      <c r="U66" s="68">
        <v>3.9</v>
      </c>
      <c r="V66" s="69"/>
    </row>
    <row r="67" spans="1:22" ht="14.4" customHeight="1" thickBot="1">
      <c r="A67" s="47">
        <v>66</v>
      </c>
      <c r="B67" s="5">
        <v>2560.1761484308199</v>
      </c>
      <c r="C67" s="5">
        <v>2599.9371734566998</v>
      </c>
      <c r="D67" s="5">
        <f t="shared" si="19"/>
        <v>39.761025025879917</v>
      </c>
      <c r="E67" s="6">
        <v>0.25</v>
      </c>
      <c r="F67" s="6">
        <v>0.23797470957498601</v>
      </c>
      <c r="G67" s="5">
        <v>2570.9771065985501</v>
      </c>
      <c r="H67" s="5">
        <v>4.81011617000551</v>
      </c>
      <c r="I67" s="61" t="str">
        <f t="shared" si="18"/>
        <v>A</v>
      </c>
      <c r="J67" s="12" t="str">
        <f>IF(OR($H67&lt;0,$H67&gt;100),"",DataBar(H67))</f>
        <v>█████</v>
      </c>
      <c r="K67" s="21">
        <f t="shared" si="20"/>
        <v>89</v>
      </c>
      <c r="L67" s="34">
        <f t="shared" si="21"/>
        <v>4.81011617000551</v>
      </c>
      <c r="M67" s="16"/>
      <c r="Q67" s="5"/>
      <c r="R67" s="5"/>
      <c r="S67" s="20">
        <v>31</v>
      </c>
      <c r="T67" s="68">
        <v>1145</v>
      </c>
      <c r="U67" s="68">
        <v>5.5</v>
      </c>
      <c r="V67" s="69"/>
    </row>
    <row r="68" spans="1:22" ht="15" customHeight="1" thickBot="1">
      <c r="A68" s="47">
        <v>67</v>
      </c>
      <c r="B68" s="5">
        <v>2601.9371734566998</v>
      </c>
      <c r="C68" s="5">
        <v>2641.85116927022</v>
      </c>
      <c r="D68" s="5">
        <f t="shared" si="19"/>
        <v>39.91399581352016</v>
      </c>
      <c r="E68" s="6">
        <v>0.25</v>
      </c>
      <c r="F68" s="6">
        <v>0.23710985270764401</v>
      </c>
      <c r="G68" s="5">
        <v>2603.78278035741</v>
      </c>
      <c r="H68" s="5">
        <v>5.1560589169425501</v>
      </c>
      <c r="I68" s="61" t="str">
        <f t="shared" si="18"/>
        <v>B</v>
      </c>
      <c r="J68" s="12" t="str">
        <f>IF(OR($H68&lt;0,$H68&gt;100),"",DataBar(H68))</f>
        <v>█████</v>
      </c>
      <c r="K68" s="21">
        <f t="shared" si="20"/>
        <v>64</v>
      </c>
      <c r="L68" s="34">
        <f t="shared" si="21"/>
        <v>5.1560589169425501</v>
      </c>
      <c r="M68" s="16"/>
      <c r="Q68" s="5"/>
      <c r="R68" s="5"/>
      <c r="S68" s="20">
        <v>32</v>
      </c>
      <c r="T68" s="68">
        <v>1157.4000000000001</v>
      </c>
      <c r="U68" s="68">
        <v>4.5</v>
      </c>
      <c r="V68" s="69"/>
    </row>
    <row r="69" spans="1:22" ht="14.4" customHeight="1" thickBot="1">
      <c r="A69" s="47">
        <v>68</v>
      </c>
      <c r="B69" s="5">
        <v>2643.85116927022</v>
      </c>
      <c r="C69" s="5">
        <v>2682.6943695702598</v>
      </c>
      <c r="D69" s="5">
        <f t="shared" si="19"/>
        <v>38.843200300039825</v>
      </c>
      <c r="E69" s="6">
        <v>0.25</v>
      </c>
      <c r="F69" s="6">
        <v>0.236475624338259</v>
      </c>
      <c r="G69" s="5">
        <v>2672.40689383259</v>
      </c>
      <c r="H69" s="5">
        <v>5.4097502646963802</v>
      </c>
      <c r="I69" s="61" t="str">
        <f>IF(LEN(H69)=0,"",
 IF(H69&lt;0,"E",
 IF(H69&lt;=5,"A",
 IF(H69&lt;=10,"B",
 IF(H69&lt;=20,"C",
 "D")))))</f>
        <v>B</v>
      </c>
      <c r="J69" s="12" t="str">
        <f>IF(OR($H69&lt;0,$H69&gt;100),"",DataBar(H69))</f>
        <v>█████</v>
      </c>
      <c r="K69" s="21">
        <f t="shared" si="20"/>
        <v>44</v>
      </c>
      <c r="L69" s="34">
        <f t="shared" si="21"/>
        <v>5.4097502646963802</v>
      </c>
      <c r="M69" s="16"/>
      <c r="Q69" s="5"/>
      <c r="R69" s="5"/>
      <c r="S69" s="20">
        <v>33</v>
      </c>
      <c r="T69" s="68">
        <v>1186.3</v>
      </c>
      <c r="U69" s="68">
        <v>5.5</v>
      </c>
      <c r="V69" s="69"/>
    </row>
    <row r="70" spans="1:22" ht="15" customHeight="1" thickBot="1">
      <c r="A70" s="47">
        <v>69</v>
      </c>
      <c r="B70" s="5">
        <v>2684.6943695702598</v>
      </c>
      <c r="C70" s="5">
        <v>2724.4553945961402</v>
      </c>
      <c r="D70" s="5">
        <f t="shared" si="19"/>
        <v>39.761025025880372</v>
      </c>
      <c r="E70" s="6">
        <v>0.25</v>
      </c>
      <c r="F70" s="6">
        <v>0.234226996483168</v>
      </c>
      <c r="G70" s="5">
        <v>2711.7402271659198</v>
      </c>
      <c r="H70" s="5">
        <v>6.3092014067326803</v>
      </c>
      <c r="I70" s="61" t="str">
        <f t="shared" ref="I70:I101" si="22">IF(LEN(H70)=0,"",
IF(H70&lt;0,"E",
IF(H70&lt;=5,"A",
IF(H70&lt;=10,"B",
IF(H70&lt;=20,"C",
"D")))))</f>
        <v>B</v>
      </c>
      <c r="J70" s="12" t="str">
        <f>IF(OR($H70&lt;0,$H70&gt;100),"",DataBar(H70))</f>
        <v>██████</v>
      </c>
      <c r="K70" s="21">
        <f t="shared" si="20"/>
        <v>5</v>
      </c>
      <c r="L70" s="34">
        <f t="shared" si="21"/>
        <v>6.3092014067326803</v>
      </c>
      <c r="M70" s="16"/>
      <c r="Q70" s="5"/>
      <c r="R70" s="5"/>
      <c r="S70" s="20">
        <v>34</v>
      </c>
      <c r="T70" s="68">
        <v>1196.2</v>
      </c>
      <c r="U70" s="68">
        <v>4.5</v>
      </c>
      <c r="V70" s="69"/>
    </row>
    <row r="71" spans="1:22" ht="14.4" customHeight="1" thickBot="1">
      <c r="A71" s="47">
        <v>70</v>
      </c>
      <c r="B71" s="5">
        <v>2726.4553945961402</v>
      </c>
      <c r="C71" s="5">
        <v>2766.0634488343799</v>
      </c>
      <c r="D71" s="5">
        <f t="shared" si="19"/>
        <v>39.608054238239674</v>
      </c>
      <c r="E71" s="6">
        <v>0.25</v>
      </c>
      <c r="F71" s="6">
        <v>0.23382339661174201</v>
      </c>
      <c r="G71" s="5">
        <v>2750.06930518011</v>
      </c>
      <c r="H71" s="5">
        <v>6.47064135530331</v>
      </c>
      <c r="I71" s="61" t="str">
        <f t="shared" si="22"/>
        <v>B</v>
      </c>
      <c r="J71" s="12" t="str">
        <f>IF(OR($H71&lt;0,$H71&gt;100),"",DataBar(H71))</f>
        <v>██████</v>
      </c>
      <c r="K71" s="21">
        <f t="shared" si="20"/>
        <v>4</v>
      </c>
      <c r="L71" s="34">
        <f t="shared" si="21"/>
        <v>6.47064135530331</v>
      </c>
      <c r="M71" s="16"/>
      <c r="Q71" s="5"/>
      <c r="R71" s="5"/>
      <c r="S71" s="20">
        <v>35</v>
      </c>
      <c r="T71" s="68">
        <v>1271</v>
      </c>
      <c r="U71" s="68">
        <v>4.2</v>
      </c>
      <c r="V71" s="69"/>
    </row>
    <row r="72" spans="1:22" ht="14.4" customHeight="1" thickBot="1">
      <c r="A72" s="47">
        <v>71</v>
      </c>
      <c r="B72" s="5">
        <v>2768.0634488343799</v>
      </c>
      <c r="C72" s="5">
        <v>2807.0596199220499</v>
      </c>
      <c r="D72" s="5">
        <f t="shared" si="19"/>
        <v>38.996171087670064</v>
      </c>
      <c r="E72" s="6">
        <v>0.25</v>
      </c>
      <c r="F72" s="6">
        <v>0.23901253781579701</v>
      </c>
      <c r="G72" s="5">
        <v>2788.73313496734</v>
      </c>
      <c r="H72" s="5">
        <v>4.3949848736810599</v>
      </c>
      <c r="I72" s="61" t="str">
        <f t="shared" si="22"/>
        <v>A</v>
      </c>
      <c r="J72" s="12" t="str">
        <f>IF(OR($H72&lt;0,$H72&gt;100),"",DataBar(H72))</f>
        <v>████</v>
      </c>
      <c r="K72" s="21">
        <f t="shared" si="20"/>
        <v>114</v>
      </c>
      <c r="L72" s="34">
        <f t="shared" si="21"/>
        <v>4.3949848736810599</v>
      </c>
      <c r="M72" s="16"/>
      <c r="Q72" s="5"/>
      <c r="R72" s="5"/>
      <c r="S72" s="20">
        <v>36</v>
      </c>
      <c r="T72" s="68">
        <v>1311.3</v>
      </c>
      <c r="U72" s="68">
        <v>5.6</v>
      </c>
      <c r="V72" s="69"/>
    </row>
    <row r="73" spans="1:22" ht="15" customHeight="1" thickBot="1">
      <c r="A73" s="47">
        <v>72</v>
      </c>
      <c r="B73" s="5">
        <v>2809.0596199220499</v>
      </c>
      <c r="C73" s="5">
        <v>2848.6676741602901</v>
      </c>
      <c r="D73" s="5">
        <f t="shared" si="19"/>
        <v>39.608054238240129</v>
      </c>
      <c r="E73" s="6">
        <v>0.25</v>
      </c>
      <c r="F73" s="6">
        <v>0.23757110970355999</v>
      </c>
      <c r="G73" s="5">
        <v>2827.48065269784</v>
      </c>
      <c r="H73" s="5">
        <v>4.9000000000000004</v>
      </c>
      <c r="I73" s="61" t="str">
        <f t="shared" si="22"/>
        <v>A</v>
      </c>
      <c r="J73" s="12" t="str">
        <f>IF(OR($H73&lt;0,$H73&gt;100),"",DataBar(H73))</f>
        <v>█████</v>
      </c>
      <c r="K73" s="21">
        <f t="shared" si="20"/>
        <v>78</v>
      </c>
      <c r="L73" s="34">
        <f t="shared" si="21"/>
        <v>4.9000000000000004</v>
      </c>
      <c r="M73" s="16"/>
      <c r="Q73" s="5"/>
      <c r="R73" s="5"/>
      <c r="S73" s="20">
        <v>37</v>
      </c>
      <c r="T73" s="68">
        <v>1353.2</v>
      </c>
      <c r="U73" s="68">
        <v>4.5999999999999996</v>
      </c>
      <c r="V73" s="69"/>
    </row>
    <row r="74" spans="1:22" ht="15" customHeight="1" thickBot="1">
      <c r="A74" s="47">
        <v>73</v>
      </c>
      <c r="B74" s="5">
        <v>2850.6676741602901</v>
      </c>
      <c r="C74" s="5">
        <v>2890.5816699738102</v>
      </c>
      <c r="D74" s="5">
        <f t="shared" si="19"/>
        <v>39.91399581352016</v>
      </c>
      <c r="E74" s="6">
        <v>0.25</v>
      </c>
      <c r="F74" s="6">
        <v>0.23912785206477599</v>
      </c>
      <c r="G74" s="5">
        <v>2867.3998016340101</v>
      </c>
      <c r="H74" s="5">
        <v>4.3488591740894504</v>
      </c>
      <c r="I74" s="61" t="str">
        <f t="shared" si="22"/>
        <v>A</v>
      </c>
      <c r="J74" s="12" t="str">
        <f>IF(OR($H74&lt;0,$H74&gt;100),"",DataBar(H74))</f>
        <v>████</v>
      </c>
      <c r="K74" s="21">
        <f t="shared" si="20"/>
        <v>118</v>
      </c>
      <c r="L74" s="34">
        <f t="shared" si="21"/>
        <v>4.3488591740894504</v>
      </c>
      <c r="M74" s="16"/>
      <c r="Q74" s="5"/>
      <c r="R74" s="5"/>
      <c r="S74" s="20">
        <v>38</v>
      </c>
      <c r="T74" s="68">
        <v>1394.6</v>
      </c>
      <c r="U74" s="68">
        <v>3.6</v>
      </c>
      <c r="V74" s="69"/>
    </row>
    <row r="75" spans="1:22" ht="15" customHeight="1" thickBot="1">
      <c r="A75" s="47">
        <v>74</v>
      </c>
      <c r="B75" s="5">
        <v>2892.5816699738102</v>
      </c>
      <c r="C75" s="5">
        <v>2932.4956657873299</v>
      </c>
      <c r="D75" s="5">
        <f t="shared" si="19"/>
        <v>39.913995813519705</v>
      </c>
      <c r="E75" s="6">
        <v>0.25</v>
      </c>
      <c r="F75" s="6">
        <v>0.237167509832133</v>
      </c>
      <c r="G75" s="5">
        <v>2906.3146952510301</v>
      </c>
      <c r="H75" s="5">
        <v>5.1329960671467401</v>
      </c>
      <c r="I75" s="61" t="str">
        <f t="shared" si="22"/>
        <v>B</v>
      </c>
      <c r="J75" s="12" t="str">
        <f>IF(OR($H75&lt;0,$H75&gt;100),"",DataBar(H75))</f>
        <v>█████</v>
      </c>
      <c r="K75" s="21">
        <f t="shared" si="20"/>
        <v>65</v>
      </c>
      <c r="L75" s="34">
        <f t="shared" si="21"/>
        <v>5.1329960671467401</v>
      </c>
      <c r="M75" s="16"/>
      <c r="Q75" s="5"/>
      <c r="R75" s="5"/>
      <c r="S75" s="20">
        <v>39</v>
      </c>
      <c r="T75" s="68">
        <v>1401.2</v>
      </c>
      <c r="U75" s="68">
        <v>4.7</v>
      </c>
      <c r="V75" s="69"/>
    </row>
    <row r="76" spans="1:22" ht="15" customHeight="1" thickBot="1">
      <c r="A76" s="47">
        <v>75</v>
      </c>
      <c r="B76" s="5">
        <v>2934.4956657873299</v>
      </c>
      <c r="C76" s="5">
        <v>2973.9507492379298</v>
      </c>
      <c r="D76" s="5">
        <f t="shared" si="19"/>
        <v>39.455083450599886</v>
      </c>
      <c r="E76" s="6">
        <v>0.25</v>
      </c>
      <c r="F76" s="6">
        <v>0.23670625283621699</v>
      </c>
      <c r="G76" s="5">
        <v>2946.3175321304602</v>
      </c>
      <c r="H76" s="5">
        <v>5.3174988655131603</v>
      </c>
      <c r="I76" s="61" t="str">
        <f t="shared" si="22"/>
        <v>B</v>
      </c>
      <c r="J76" s="12" t="str">
        <f>IF(OR($H76&lt;0,$H76&gt;100),"",DataBar(H76))</f>
        <v>█████</v>
      </c>
      <c r="K76" s="21">
        <f t="shared" si="20"/>
        <v>51</v>
      </c>
      <c r="L76" s="34">
        <f t="shared" si="21"/>
        <v>5.3174988655131603</v>
      </c>
      <c r="M76" s="16"/>
      <c r="Q76" s="5"/>
      <c r="R76" s="5"/>
      <c r="S76" s="20">
        <v>40</v>
      </c>
      <c r="T76" s="68">
        <v>1461.1</v>
      </c>
      <c r="U76" s="68">
        <v>2.9</v>
      </c>
      <c r="V76" s="69"/>
    </row>
    <row r="77" spans="1:22" ht="14.4" customHeight="1" thickBot="1">
      <c r="A77" s="47">
        <v>76</v>
      </c>
      <c r="B77" s="5">
        <v>2975.9507492379298</v>
      </c>
      <c r="C77" s="5">
        <v>3015.2528619008899</v>
      </c>
      <c r="D77" s="5">
        <f t="shared" si="19"/>
        <v>39.302112662960099</v>
      </c>
      <c r="E77" s="6">
        <v>0.25</v>
      </c>
      <c r="F77" s="6">
        <v>0.239762080434161</v>
      </c>
      <c r="G77" s="5">
        <v>2985.98561723685</v>
      </c>
      <c r="H77" s="5">
        <v>4.0951678263356097</v>
      </c>
      <c r="I77" s="61" t="str">
        <f t="shared" si="22"/>
        <v>A</v>
      </c>
      <c r="J77" s="12" t="str">
        <f>IF(OR($H77&lt;0,$H77&gt;100),"",DataBar(H77))</f>
        <v>████</v>
      </c>
      <c r="K77" s="21">
        <f t="shared" si="20"/>
        <v>128</v>
      </c>
      <c r="L77" s="34">
        <f t="shared" si="21"/>
        <v>4.0951678263356097</v>
      </c>
      <c r="M77" s="16"/>
      <c r="Q77" s="5"/>
      <c r="R77" s="5"/>
      <c r="S77" s="20">
        <v>41</v>
      </c>
      <c r="T77" s="68">
        <v>1489.5</v>
      </c>
      <c r="U77" s="68">
        <v>4.0999999999999996</v>
      </c>
      <c r="V77" s="69"/>
    </row>
    <row r="78" spans="1:22" ht="14.4" customHeight="1" thickBot="1">
      <c r="A78" s="47">
        <v>77</v>
      </c>
      <c r="B78" s="5">
        <v>3017.2528619008899</v>
      </c>
      <c r="C78" s="5">
        <v>3057.0138869267698</v>
      </c>
      <c r="D78" s="5">
        <f t="shared" si="19"/>
        <v>39.761025025879917</v>
      </c>
      <c r="E78" s="6">
        <v>0.25</v>
      </c>
      <c r="F78" s="6">
        <v>0.23930082343824499</v>
      </c>
      <c r="G78" s="5">
        <v>3025.2352626269198</v>
      </c>
      <c r="H78" s="5">
        <v>4.2796706247020397</v>
      </c>
      <c r="I78" s="61" t="str">
        <f t="shared" si="22"/>
        <v>A</v>
      </c>
      <c r="J78" s="12" t="str">
        <f>IF(OR($H78&lt;0,$H78&gt;100),"",DataBar(H78))</f>
        <v>████</v>
      </c>
      <c r="K78" s="21">
        <f t="shared" si="20"/>
        <v>119</v>
      </c>
      <c r="L78" s="34">
        <f t="shared" si="21"/>
        <v>4.2796706247020397</v>
      </c>
      <c r="M78" s="16"/>
      <c r="Q78" s="5"/>
      <c r="R78" s="5"/>
      <c r="S78" s="20">
        <v>42</v>
      </c>
      <c r="T78" s="68">
        <v>1528.1</v>
      </c>
      <c r="U78" s="68">
        <v>4.9000000000000004</v>
      </c>
      <c r="V78" s="69"/>
    </row>
    <row r="79" spans="1:22" ht="14.4" customHeight="1" thickBot="1">
      <c r="A79" s="47">
        <v>78</v>
      </c>
      <c r="B79" s="5">
        <v>3059.0138869267698</v>
      </c>
      <c r="C79" s="5">
        <v>3097.24520407624</v>
      </c>
      <c r="D79" s="5">
        <f t="shared" si="19"/>
        <v>38.231317149470215</v>
      </c>
      <c r="E79" s="6">
        <v>0.25</v>
      </c>
      <c r="F79" s="6">
        <v>0.24172242266680399</v>
      </c>
      <c r="G79" s="5">
        <v>3064.4012200737302</v>
      </c>
      <c r="H79" s="5">
        <v>3.3110309332783099</v>
      </c>
      <c r="I79" s="61" t="str">
        <f t="shared" si="22"/>
        <v>A</v>
      </c>
      <c r="J79" s="12" t="str">
        <f>IF(OR($H79&lt;0,$H79&gt;100),"",DataBar(H79))</f>
        <v>███</v>
      </c>
      <c r="K79" s="21">
        <f t="shared" si="20"/>
        <v>151</v>
      </c>
      <c r="L79" s="34">
        <f t="shared" si="21"/>
        <v>3.3110309332783099</v>
      </c>
      <c r="M79" s="16"/>
      <c r="Q79" s="5"/>
      <c r="R79" s="5"/>
      <c r="S79" s="20">
        <v>43</v>
      </c>
      <c r="T79" s="68">
        <v>1600.7</v>
      </c>
      <c r="U79" s="68">
        <v>4.2</v>
      </c>
      <c r="V79" s="69"/>
    </row>
    <row r="80" spans="1:22" ht="14.4" customHeight="1" thickBot="1">
      <c r="A80" s="47">
        <v>79</v>
      </c>
      <c r="B80" s="5">
        <v>3099.24520407624</v>
      </c>
      <c r="C80" s="5">
        <v>3138.5473167392001</v>
      </c>
      <c r="D80" s="5">
        <f t="shared" si="19"/>
        <v>39.302112662960099</v>
      </c>
      <c r="E80" s="6">
        <v>0.25</v>
      </c>
      <c r="F80" s="6">
        <v>0.23670625283621699</v>
      </c>
      <c r="G80" s="5">
        <v>3103.98561723685</v>
      </c>
      <c r="H80" s="5">
        <v>5.3174988655131497</v>
      </c>
      <c r="I80" s="61" t="str">
        <f t="shared" si="22"/>
        <v>B</v>
      </c>
      <c r="J80" s="12" t="str">
        <f>IF(OR($H80&lt;0,$H80&gt;100),"",DataBar(H80))</f>
        <v>█████</v>
      </c>
      <c r="K80" s="21">
        <f t="shared" si="20"/>
        <v>52</v>
      </c>
      <c r="L80" s="34">
        <f t="shared" si="21"/>
        <v>5.3174988655131497</v>
      </c>
      <c r="M80" s="16"/>
      <c r="Q80" s="5"/>
      <c r="R80" s="5"/>
      <c r="S80" s="20">
        <v>44</v>
      </c>
      <c r="T80" s="68">
        <v>1607.6</v>
      </c>
      <c r="U80" s="68">
        <v>5.7</v>
      </c>
      <c r="V80" s="69"/>
    </row>
    <row r="81" spans="1:22" ht="15" customHeight="1" thickBot="1">
      <c r="A81" s="47">
        <v>80</v>
      </c>
      <c r="B81" s="5">
        <v>3140.5473167392001</v>
      </c>
      <c r="C81" s="5">
        <v>3180.3083417650801</v>
      </c>
      <c r="D81" s="5">
        <f t="shared" si="19"/>
        <v>39.761025025879917</v>
      </c>
      <c r="E81" s="6">
        <v>0.25</v>
      </c>
      <c r="F81" s="6">
        <v>0.237167509832133</v>
      </c>
      <c r="G81" s="5">
        <v>3143.3189505701798</v>
      </c>
      <c r="H81" s="5">
        <v>5.1329960671467196</v>
      </c>
      <c r="I81" s="61" t="str">
        <f t="shared" si="22"/>
        <v>B</v>
      </c>
      <c r="J81" s="12" t="str">
        <f>IF(OR($H81&lt;0,$H81&gt;100),"",DataBar(H81))</f>
        <v>█████</v>
      </c>
      <c r="K81" s="21">
        <f t="shared" si="20"/>
        <v>66</v>
      </c>
      <c r="L81" s="34">
        <f t="shared" si="21"/>
        <v>5.1329960671467196</v>
      </c>
      <c r="M81" s="16"/>
      <c r="O81" s="20"/>
      <c r="Q81" s="5"/>
      <c r="R81" s="5"/>
      <c r="S81" s="20">
        <v>45</v>
      </c>
      <c r="T81" s="68">
        <v>1646.7</v>
      </c>
      <c r="U81" s="68">
        <v>5.4</v>
      </c>
      <c r="V81" s="69"/>
    </row>
    <row r="82" spans="1:22" ht="14.4" customHeight="1" thickBot="1">
      <c r="A82" s="47">
        <v>81</v>
      </c>
      <c r="B82" s="5">
        <v>3182.3083417650801</v>
      </c>
      <c r="C82" s="5">
        <v>3222.06936679096</v>
      </c>
      <c r="D82" s="5">
        <f t="shared" si="19"/>
        <v>39.761025025879917</v>
      </c>
      <c r="E82" s="6">
        <v>0.25</v>
      </c>
      <c r="F82" s="6">
        <v>0.23584139596887499</v>
      </c>
      <c r="G82" s="5">
        <v>3183.15441156309</v>
      </c>
      <c r="H82" s="5">
        <v>5.6634416124501801</v>
      </c>
      <c r="I82" s="61" t="str">
        <f t="shared" si="22"/>
        <v>B</v>
      </c>
      <c r="J82" s="12" t="str">
        <f>IF(OR($H82&lt;0,$H82&gt;100),"",DataBar(H82))</f>
        <v>██████</v>
      </c>
      <c r="K82" s="21">
        <f t="shared" si="20"/>
        <v>30</v>
      </c>
      <c r="L82" s="34">
        <f t="shared" si="21"/>
        <v>5.6634416124501801</v>
      </c>
      <c r="M82" s="16"/>
      <c r="O82" s="20"/>
      <c r="Q82" s="5"/>
      <c r="R82" s="5"/>
      <c r="S82" s="20">
        <v>46</v>
      </c>
      <c r="T82" s="68">
        <v>1725.2</v>
      </c>
      <c r="U82" s="68">
        <v>6.2</v>
      </c>
      <c r="V82" s="69"/>
    </row>
    <row r="83" spans="1:22" ht="14.4" customHeight="1" thickBot="1">
      <c r="A83" s="47">
        <v>82</v>
      </c>
      <c r="B83" s="5">
        <v>3224.06936679096</v>
      </c>
      <c r="C83" s="5">
        <v>3263.9833626044801</v>
      </c>
      <c r="D83" s="5">
        <f t="shared" si="19"/>
        <v>39.91399581352016</v>
      </c>
      <c r="E83" s="6">
        <v>0.25</v>
      </c>
      <c r="F83" s="6">
        <v>0.23809002382396499</v>
      </c>
      <c r="G83" s="5">
        <v>3263.4111491517401</v>
      </c>
      <c r="H83" s="5">
        <v>4.76399047041388</v>
      </c>
      <c r="I83" s="61" t="str">
        <f t="shared" si="22"/>
        <v>A</v>
      </c>
      <c r="J83" s="12" t="str">
        <f>IF(OR($H83&lt;0,$H83&gt;100),"",DataBar(H83))</f>
        <v>█████</v>
      </c>
      <c r="K83" s="21">
        <f t="shared" si="20"/>
        <v>94</v>
      </c>
      <c r="L83" s="34">
        <f t="shared" si="21"/>
        <v>4.76399047041388</v>
      </c>
      <c r="M83" s="16"/>
      <c r="O83" s="20"/>
      <c r="Q83" s="5"/>
      <c r="R83" s="5"/>
      <c r="S83" s="20">
        <v>47</v>
      </c>
      <c r="T83" s="68">
        <v>1760.9</v>
      </c>
      <c r="U83" s="68">
        <v>6.5</v>
      </c>
      <c r="V83" s="69"/>
    </row>
    <row r="84" spans="1:22" ht="14.4" customHeight="1" thickBot="1">
      <c r="A84" s="47">
        <v>83</v>
      </c>
      <c r="B84" s="5">
        <v>3265.9833626044801</v>
      </c>
      <c r="C84" s="5">
        <v>3305.43844605508</v>
      </c>
      <c r="D84" s="5">
        <f t="shared" si="19"/>
        <v>39.455083450599886</v>
      </c>
      <c r="E84" s="6">
        <v>0.25</v>
      </c>
      <c r="F84" s="6">
        <v>0.23572608171989601</v>
      </c>
      <c r="G84" s="5">
        <v>3266.3402271659202</v>
      </c>
      <c r="H84" s="5">
        <v>5.7095673120417896</v>
      </c>
      <c r="I84" s="61" t="str">
        <f t="shared" si="22"/>
        <v>B</v>
      </c>
      <c r="J84" s="12" t="str">
        <f>IF(OR($H84&lt;0,$H84&gt;100),"",DataBar(H84))</f>
        <v>██████</v>
      </c>
      <c r="K84" s="21">
        <f t="shared" si="20"/>
        <v>26</v>
      </c>
      <c r="L84" s="34">
        <f t="shared" si="21"/>
        <v>5.7095673120417896</v>
      </c>
      <c r="M84" s="16"/>
      <c r="O84" s="20"/>
      <c r="Q84" s="5"/>
      <c r="R84" s="5"/>
      <c r="S84" s="20">
        <v>48</v>
      </c>
      <c r="T84" s="68">
        <v>1771.4</v>
      </c>
      <c r="U84" s="68">
        <v>3.1</v>
      </c>
      <c r="V84" s="69"/>
    </row>
    <row r="85" spans="1:22" ht="14.4" customHeight="1" thickBot="1">
      <c r="A85" s="47">
        <v>84</v>
      </c>
      <c r="B85" s="5">
        <v>3307.43844605508</v>
      </c>
      <c r="C85" s="5">
        <v>3347.3524418686002</v>
      </c>
      <c r="D85" s="5">
        <f t="shared" si="19"/>
        <v>39.91399581352016</v>
      </c>
      <c r="E85" s="6">
        <v>0.25</v>
      </c>
      <c r="F85" s="6">
        <v>0.240280994554567</v>
      </c>
      <c r="G85" s="5">
        <v>3340.8224966694702</v>
      </c>
      <c r="H85" s="5">
        <v>3.8876021781733701</v>
      </c>
      <c r="I85" s="61" t="str">
        <f t="shared" si="22"/>
        <v>A</v>
      </c>
      <c r="J85" s="12" t="str">
        <f>IF(OR($H85&lt;0,$H85&gt;100),"",DataBar(H85))</f>
        <v>████</v>
      </c>
      <c r="K85" s="21">
        <f t="shared" si="20"/>
        <v>135</v>
      </c>
      <c r="L85" s="34">
        <f t="shared" si="21"/>
        <v>3.8876021781733701</v>
      </c>
      <c r="M85" s="16"/>
      <c r="O85" s="20"/>
      <c r="Q85" s="5"/>
      <c r="R85" s="5"/>
      <c r="S85" s="20">
        <v>49</v>
      </c>
      <c r="T85" s="68">
        <v>1813.5</v>
      </c>
      <c r="U85" s="68">
        <v>3.6</v>
      </c>
      <c r="V85" s="69"/>
    </row>
    <row r="86" spans="1:22" ht="14.4" customHeight="1" thickBot="1">
      <c r="A86" s="47">
        <v>85</v>
      </c>
      <c r="B86" s="5">
        <v>3349.3524418686002</v>
      </c>
      <c r="C86" s="5">
        <v>3389.1134668944901</v>
      </c>
      <c r="D86" s="5">
        <f t="shared" si="19"/>
        <v>39.761025025889921</v>
      </c>
      <c r="E86" s="6">
        <v>0.25</v>
      </c>
      <c r="F86" s="6">
        <v>0.23987739468314001</v>
      </c>
      <c r="G86" s="5">
        <v>3355.8026385134399</v>
      </c>
      <c r="H86" s="5">
        <v>4.0490421267439798</v>
      </c>
      <c r="I86" s="61" t="str">
        <f t="shared" si="22"/>
        <v>A</v>
      </c>
      <c r="J86" s="12" t="str">
        <f>IF(OR($H86&lt;0,$H86&gt;100),"",DataBar(H86))</f>
        <v>████</v>
      </c>
      <c r="K86" s="21">
        <f t="shared" si="20"/>
        <v>132</v>
      </c>
      <c r="L86" s="34">
        <f t="shared" si="21"/>
        <v>4.0490421267439798</v>
      </c>
      <c r="M86" s="16"/>
      <c r="O86" s="20"/>
      <c r="Q86" s="5"/>
      <c r="R86" s="5"/>
      <c r="S86" s="20">
        <v>50</v>
      </c>
      <c r="T86" s="68">
        <v>1855.7</v>
      </c>
      <c r="U86" s="68">
        <v>6.1</v>
      </c>
      <c r="V86" s="69"/>
    </row>
    <row r="87" spans="1:22" ht="14.4" customHeight="1" thickBot="1">
      <c r="A87" s="47">
        <v>86</v>
      </c>
      <c r="B87" s="5">
        <v>3391.1134668944901</v>
      </c>
      <c r="C87" s="5">
        <v>3429.4977548316001</v>
      </c>
      <c r="D87" s="5">
        <f t="shared" si="19"/>
        <v>38.384287937110003</v>
      </c>
      <c r="E87" s="6">
        <v>0.25</v>
      </c>
      <c r="F87" s="6">
        <v>0.23676390996070701</v>
      </c>
      <c r="G87" s="5">
        <v>3424.3430640453598</v>
      </c>
      <c r="H87" s="5">
        <v>5.2944360157173298</v>
      </c>
      <c r="I87" s="61" t="str">
        <f t="shared" si="22"/>
        <v>B</v>
      </c>
      <c r="J87" s="12" t="str">
        <f>IF(OR($H87&lt;0,$H87&gt;100),"",DataBar(H87))</f>
        <v>█████</v>
      </c>
      <c r="K87" s="21">
        <f t="shared" si="20"/>
        <v>54</v>
      </c>
      <c r="L87" s="34">
        <f t="shared" si="21"/>
        <v>5.2944360157173298</v>
      </c>
      <c r="M87" s="16"/>
      <c r="O87" s="20"/>
      <c r="Q87" s="5"/>
      <c r="R87" s="5"/>
      <c r="S87" s="20">
        <v>51</v>
      </c>
      <c r="T87" s="68">
        <v>1897</v>
      </c>
      <c r="U87" s="68">
        <v>5.8</v>
      </c>
      <c r="V87" s="69"/>
    </row>
    <row r="88" spans="1:22" ht="14.4" customHeight="1" thickBot="1">
      <c r="A88" s="47">
        <v>87</v>
      </c>
      <c r="B88" s="5">
        <v>3431.4977548316001</v>
      </c>
      <c r="C88" s="5">
        <v>3471.1058090698398</v>
      </c>
      <c r="D88" s="5">
        <f t="shared" si="19"/>
        <v>39.608054238239674</v>
      </c>
      <c r="E88" s="6">
        <v>0.25</v>
      </c>
      <c r="F88" s="6">
        <v>0.23849320733589999</v>
      </c>
      <c r="G88" s="5">
        <v>3457.98561723685</v>
      </c>
      <c r="H88" s="5">
        <v>4.6027170656399203</v>
      </c>
      <c r="I88" s="61" t="str">
        <f t="shared" si="22"/>
        <v>A</v>
      </c>
      <c r="J88" s="12" t="str">
        <f>IF(OR($H88&lt;0,$H88&gt;100),"",DataBar(H88))</f>
        <v>█████</v>
      </c>
      <c r="K88" s="21">
        <f t="shared" si="20"/>
        <v>102</v>
      </c>
      <c r="L88" s="34">
        <f t="shared" si="21"/>
        <v>4.6027170656399203</v>
      </c>
      <c r="M88" s="16"/>
      <c r="O88" s="20"/>
      <c r="Q88" s="5"/>
      <c r="R88" s="5"/>
      <c r="S88" s="20">
        <v>52</v>
      </c>
      <c r="T88" s="68">
        <v>1960</v>
      </c>
      <c r="U88" s="68">
        <v>5.3</v>
      </c>
      <c r="V88" s="69"/>
    </row>
    <row r="89" spans="1:22" ht="14.4" customHeight="1" thickBot="1">
      <c r="A89" s="47">
        <v>88</v>
      </c>
      <c r="B89" s="5">
        <v>3473.1058090698398</v>
      </c>
      <c r="C89" s="5">
        <v>3512.5608925204401</v>
      </c>
      <c r="D89" s="5">
        <f t="shared" si="19"/>
        <v>39.455083450600341</v>
      </c>
      <c r="E89" s="6">
        <v>0.25</v>
      </c>
      <c r="F89" s="6">
        <v>0.23768134548418601</v>
      </c>
      <c r="G89" s="5">
        <v>3496.3983831942901</v>
      </c>
      <c r="H89" s="5">
        <v>4.9274618063254199</v>
      </c>
      <c r="I89" s="61" t="str">
        <f t="shared" si="22"/>
        <v>A</v>
      </c>
      <c r="J89" s="12" t="str">
        <f>IF(OR($H89&lt;0,$H89&gt;100),"",DataBar(H89))</f>
        <v>█████</v>
      </c>
      <c r="K89" s="21">
        <f t="shared" si="20"/>
        <v>77</v>
      </c>
      <c r="L89" s="34">
        <f t="shared" si="21"/>
        <v>4.9274618063254199</v>
      </c>
      <c r="M89" s="16"/>
      <c r="O89" s="20"/>
      <c r="Q89" s="5"/>
      <c r="R89" s="5"/>
      <c r="S89" s="20">
        <v>53</v>
      </c>
      <c r="T89" s="68">
        <v>1999.7</v>
      </c>
      <c r="U89" s="68">
        <v>4.9000000000000004</v>
      </c>
      <c r="V89" s="69"/>
    </row>
    <row r="90" spans="1:22" ht="14.4" customHeight="1" thickBot="1">
      <c r="A90" s="47">
        <v>89</v>
      </c>
      <c r="B90" s="5">
        <v>3514.5608925204401</v>
      </c>
      <c r="C90" s="5">
        <v>3554.32191754632</v>
      </c>
      <c r="D90" s="5">
        <f t="shared" si="19"/>
        <v>39.761025025879917</v>
      </c>
      <c r="E90" s="6">
        <v>0.25</v>
      </c>
      <c r="F90" s="6">
        <v>0.23976259382433901</v>
      </c>
      <c r="G90" s="5">
        <v>3535.39696475458</v>
      </c>
      <c r="H90" s="5">
        <v>4.0949624702645702</v>
      </c>
      <c r="I90" s="61" t="str">
        <f t="shared" si="22"/>
        <v>A</v>
      </c>
      <c r="J90" s="12" t="str">
        <f>IF(OR($H90&lt;0,$H90&gt;100),"",DataBar(H90))</f>
        <v>████</v>
      </c>
      <c r="K90" s="21">
        <f t="shared" si="20"/>
        <v>129</v>
      </c>
      <c r="L90" s="34">
        <f t="shared" si="21"/>
        <v>4.0949624702645702</v>
      </c>
      <c r="M90" s="16"/>
      <c r="O90" s="20"/>
      <c r="Q90" s="5"/>
      <c r="R90" s="5"/>
      <c r="S90" s="20">
        <v>54</v>
      </c>
      <c r="T90" s="68">
        <v>2039.6</v>
      </c>
      <c r="U90" s="68">
        <v>4</v>
      </c>
      <c r="V90" s="69"/>
    </row>
    <row r="91" spans="1:22" ht="14.4" customHeight="1" thickBot="1">
      <c r="A91" s="47">
        <v>90</v>
      </c>
      <c r="B91" s="5">
        <v>3556.32191754632</v>
      </c>
      <c r="C91" s="5">
        <v>3596.2359133598402</v>
      </c>
      <c r="D91" s="5">
        <f t="shared" si="19"/>
        <v>39.91399581352016</v>
      </c>
      <c r="E91" s="6">
        <v>0.25</v>
      </c>
      <c r="F91" s="6">
        <v>0.24065455739868999</v>
      </c>
      <c r="G91" s="5">
        <v>3574.7302980879099</v>
      </c>
      <c r="H91" s="5">
        <v>3.7381770405241999</v>
      </c>
      <c r="I91" s="61" t="str">
        <f t="shared" si="22"/>
        <v>A</v>
      </c>
      <c r="J91" s="12" t="str">
        <f>IF(OR($H91&lt;0,$H91&gt;100),"",DataBar(H91))</f>
        <v>████</v>
      </c>
      <c r="K91" s="21">
        <f t="shared" si="20"/>
        <v>142</v>
      </c>
      <c r="L91" s="34">
        <f t="shared" si="21"/>
        <v>3.7381770405241999</v>
      </c>
      <c r="M91" s="16"/>
      <c r="O91" s="20"/>
      <c r="Q91" s="5"/>
      <c r="R91" s="5"/>
      <c r="S91" s="20">
        <v>55</v>
      </c>
      <c r="T91" s="68">
        <v>2098.4</v>
      </c>
      <c r="U91" s="68">
        <v>5.7</v>
      </c>
      <c r="V91" s="69"/>
    </row>
    <row r="92" spans="1:22" ht="14.4" customHeight="1" thickBot="1">
      <c r="A92" s="47">
        <v>91</v>
      </c>
      <c r="B92" s="5">
        <v>3598.2359133598402</v>
      </c>
      <c r="C92" s="5">
        <v>3637.5380260227998</v>
      </c>
      <c r="D92" s="5">
        <f t="shared" si="19"/>
        <v>39.302112662959644</v>
      </c>
      <c r="E92" s="6">
        <v>0.25</v>
      </c>
      <c r="F92" s="6">
        <v>0.23778470688799799</v>
      </c>
      <c r="G92" s="5">
        <v>3614.1473193645002</v>
      </c>
      <c r="H92" s="5">
        <v>4.8861172448007002</v>
      </c>
      <c r="I92" s="61" t="str">
        <f t="shared" si="22"/>
        <v>A</v>
      </c>
      <c r="J92" s="12" t="str">
        <f>IF(OR($H92&lt;0,$H92&gt;100),"",DataBar(H92))</f>
        <v>█████</v>
      </c>
      <c r="K92" s="21">
        <f t="shared" si="20"/>
        <v>81</v>
      </c>
      <c r="L92" s="34">
        <f t="shared" si="21"/>
        <v>4.8861172448007002</v>
      </c>
      <c r="M92" s="16"/>
      <c r="O92" s="20"/>
      <c r="Q92" s="5"/>
      <c r="R92" s="5"/>
      <c r="S92" s="20">
        <v>56</v>
      </c>
      <c r="T92" s="68">
        <v>2119.6</v>
      </c>
      <c r="U92" s="68">
        <v>6</v>
      </c>
      <c r="V92" s="69"/>
    </row>
    <row r="93" spans="1:22" ht="14.4" customHeight="1" thickBot="1">
      <c r="A93" s="47">
        <v>92</v>
      </c>
      <c r="B93" s="5">
        <v>3639.5380260227998</v>
      </c>
      <c r="C93" s="5">
        <v>3678.3812263228301</v>
      </c>
      <c r="D93" s="5">
        <f t="shared" si="19"/>
        <v>38.843200300030276</v>
      </c>
      <c r="E93" s="6">
        <v>0.25</v>
      </c>
      <c r="F93" s="6">
        <v>0.24058116830175499</v>
      </c>
      <c r="G93" s="5">
        <v>3652.7274612084798</v>
      </c>
      <c r="H93" s="5">
        <v>3.7675326792981498</v>
      </c>
      <c r="I93" s="61" t="str">
        <f t="shared" si="22"/>
        <v>A</v>
      </c>
      <c r="J93" s="12" t="str">
        <f>IF(OR($H93&lt;0,$H93&gt;100),"",DataBar(H93))</f>
        <v>████</v>
      </c>
      <c r="K93" s="21">
        <f t="shared" si="20"/>
        <v>141</v>
      </c>
      <c r="L93" s="34">
        <f t="shared" si="21"/>
        <v>3.7675326792981498</v>
      </c>
      <c r="M93" s="16"/>
      <c r="O93" s="20"/>
      <c r="Q93" s="5"/>
      <c r="R93" s="5"/>
      <c r="S93" s="20">
        <v>57</v>
      </c>
      <c r="T93" s="68">
        <v>2181.9</v>
      </c>
      <c r="U93" s="68">
        <v>4.2</v>
      </c>
      <c r="V93" s="69"/>
    </row>
    <row r="94" spans="1:22" ht="14.4" customHeight="1" thickBot="1">
      <c r="A94" s="47">
        <v>93</v>
      </c>
      <c r="B94" s="5">
        <v>3680.3812263228301</v>
      </c>
      <c r="C94" s="5">
        <v>3720.4481929239901</v>
      </c>
      <c r="D94" s="5">
        <f t="shared" si="19"/>
        <v>40.066966601159947</v>
      </c>
      <c r="E94" s="6">
        <v>0.25</v>
      </c>
      <c r="F94" s="6">
        <v>0.238256842755728</v>
      </c>
      <c r="G94" s="5">
        <v>3694.1529931233699</v>
      </c>
      <c r="H94" s="5">
        <v>4.6972628977089901</v>
      </c>
      <c r="I94" s="61" t="str">
        <f t="shared" si="22"/>
        <v>A</v>
      </c>
      <c r="J94" s="12" t="str">
        <f>IF(OR($H94&lt;0,$H94&gt;100),"",DataBar(H94))</f>
        <v>█████</v>
      </c>
      <c r="K94" s="21">
        <f t="shared" si="20"/>
        <v>99</v>
      </c>
      <c r="L94" s="34">
        <f t="shared" si="21"/>
        <v>4.6972628977089901</v>
      </c>
      <c r="M94" s="16"/>
      <c r="O94" s="20"/>
      <c r="Q94" s="5"/>
      <c r="R94" s="5"/>
      <c r="S94" s="20">
        <v>58</v>
      </c>
      <c r="T94" s="68">
        <v>2223.9</v>
      </c>
      <c r="U94" s="68">
        <v>3.8</v>
      </c>
      <c r="V94" s="69"/>
    </row>
    <row r="95" spans="1:22" ht="14.4" customHeight="1" thickBot="1">
      <c r="A95" s="47">
        <v>94</v>
      </c>
      <c r="B95" s="5">
        <v>3722.4481929239901</v>
      </c>
      <c r="C95" s="5">
        <v>3762.0562471622302</v>
      </c>
      <c r="D95" s="5">
        <f t="shared" si="19"/>
        <v>39.608054238240129</v>
      </c>
      <c r="E95" s="6">
        <v>0.25</v>
      </c>
      <c r="F95" s="6">
        <v>0.238900240449928</v>
      </c>
      <c r="G95" s="5">
        <v>3731.9799434779802</v>
      </c>
      <c r="H95" s="5">
        <v>4.4399038200287997</v>
      </c>
      <c r="I95" s="61" t="str">
        <f t="shared" si="22"/>
        <v>A</v>
      </c>
      <c r="J95" s="12" t="str">
        <f>IF(OR($H95&lt;0,$H95&gt;100),"",DataBar(H95))</f>
        <v>████</v>
      </c>
      <c r="K95" s="21">
        <f t="shared" si="20"/>
        <v>111</v>
      </c>
      <c r="L95" s="34">
        <f t="shared" si="21"/>
        <v>4.4399038200287997</v>
      </c>
      <c r="M95" s="16"/>
      <c r="O95" s="20"/>
      <c r="Q95" s="5"/>
      <c r="R95" s="5"/>
      <c r="S95" s="20">
        <v>59</v>
      </c>
      <c r="T95" s="68">
        <v>2228.1</v>
      </c>
      <c r="U95" s="68">
        <v>4</v>
      </c>
      <c r="V95" s="69"/>
    </row>
    <row r="96" spans="1:22" ht="14.4" customHeight="1" thickBot="1">
      <c r="A96" s="47">
        <v>95</v>
      </c>
      <c r="B96" s="5">
        <v>3764.0562471622302</v>
      </c>
      <c r="C96" s="5">
        <v>3803.5113306128301</v>
      </c>
      <c r="D96" s="5">
        <f t="shared" si="19"/>
        <v>39.455083450599886</v>
      </c>
      <c r="E96" s="6">
        <v>0.25</v>
      </c>
      <c r="F96" s="6">
        <v>0.23524223975666</v>
      </c>
      <c r="G96" s="5">
        <v>3771.64802858436</v>
      </c>
      <c r="H96" s="5">
        <v>5.9031040973358202</v>
      </c>
      <c r="I96" s="61" t="str">
        <f t="shared" si="22"/>
        <v>B</v>
      </c>
      <c r="J96" s="12" t="str">
        <f>IF(OR($H96&lt;0,$H96&gt;100),"",DataBar(H96))</f>
        <v>██████</v>
      </c>
      <c r="K96" s="21">
        <f t="shared" si="20"/>
        <v>16</v>
      </c>
      <c r="L96" s="34">
        <f t="shared" si="21"/>
        <v>5.9031040973358202</v>
      </c>
      <c r="M96" s="16"/>
      <c r="O96" s="20"/>
      <c r="Q96" s="5"/>
      <c r="R96" s="5"/>
      <c r="S96" s="20">
        <v>60</v>
      </c>
      <c r="T96" s="68">
        <v>2308.5</v>
      </c>
      <c r="U96" s="68">
        <v>3.2</v>
      </c>
      <c r="V96" s="69"/>
    </row>
    <row r="97" spans="1:22" ht="14.4" customHeight="1" thickBot="1">
      <c r="A97" s="47">
        <v>96</v>
      </c>
      <c r="B97" s="5">
        <v>3805.5113306128301</v>
      </c>
      <c r="C97" s="5">
        <v>3845.1193848510702</v>
      </c>
      <c r="D97" s="5">
        <f t="shared" si="19"/>
        <v>39.608054238240129</v>
      </c>
      <c r="E97" s="6">
        <v>0.25</v>
      </c>
      <c r="F97" s="6">
        <v>0.23455595146150601</v>
      </c>
      <c r="G97" s="5">
        <v>3810.7302980879099</v>
      </c>
      <c r="H97" s="5">
        <v>6.1776194153976398</v>
      </c>
      <c r="I97" s="61" t="str">
        <f t="shared" si="22"/>
        <v>B</v>
      </c>
      <c r="J97" s="12" t="str">
        <f>IF(OR($H97&lt;0,$H97&gt;100),"",DataBar(H97))</f>
        <v>██████</v>
      </c>
      <c r="K97" s="21">
        <f t="shared" si="20"/>
        <v>8</v>
      </c>
      <c r="L97" s="34">
        <f t="shared" si="21"/>
        <v>6.1776194153976398</v>
      </c>
      <c r="M97" s="16"/>
      <c r="O97" s="20"/>
      <c r="Q97" s="5"/>
      <c r="R97" s="5"/>
      <c r="S97" s="20">
        <v>61</v>
      </c>
      <c r="T97" s="68">
        <v>2318.5</v>
      </c>
      <c r="U97" s="68">
        <v>3.4</v>
      </c>
      <c r="V97" s="69"/>
    </row>
    <row r="98" spans="1:22" ht="14.4" customHeight="1" thickBot="1">
      <c r="A98" s="47">
        <v>97</v>
      </c>
      <c r="B98" s="5">
        <v>3847.1193848510702</v>
      </c>
      <c r="C98" s="5">
        <v>3886.5744683016701</v>
      </c>
      <c r="D98" s="5">
        <f t="shared" ref="D98:D129" si="23">C98-B98</f>
        <v>39.455083450599886</v>
      </c>
      <c r="E98" s="6">
        <v>0.25</v>
      </c>
      <c r="F98" s="6">
        <v>0.23550559564447501</v>
      </c>
      <c r="G98" s="5">
        <v>3848.6409363857802</v>
      </c>
      <c r="H98" s="5">
        <v>5.7977617422098504</v>
      </c>
      <c r="I98" s="61" t="str">
        <f t="shared" si="22"/>
        <v>B</v>
      </c>
      <c r="J98" s="12" t="str">
        <f>IF(OR($H98&lt;0,$H98&gt;100),"",DataBar(H98))</f>
        <v>██████</v>
      </c>
      <c r="K98" s="21">
        <f t="shared" ref="K98:K129" si="24">_xlfn.IFNA(_xlfn.RANK.EQ(L98,L:L,0),0)</f>
        <v>20</v>
      </c>
      <c r="L98" s="34">
        <f t="shared" ref="L98:L129" si="25">H98</f>
        <v>5.7977617422098504</v>
      </c>
      <c r="M98" s="16"/>
      <c r="O98" s="20"/>
      <c r="Q98" s="5"/>
      <c r="R98" s="5"/>
      <c r="S98" s="20">
        <v>62</v>
      </c>
      <c r="T98" s="68">
        <v>2377.1</v>
      </c>
      <c r="U98" s="68">
        <v>3.9</v>
      </c>
      <c r="V98" s="69"/>
    </row>
    <row r="99" spans="1:22" ht="15" customHeight="1" thickBot="1">
      <c r="A99" s="47">
        <v>98</v>
      </c>
      <c r="B99" s="5">
        <v>3888.5744683016701</v>
      </c>
      <c r="C99" s="5">
        <v>3928.7944056904698</v>
      </c>
      <c r="D99" s="5">
        <f t="shared" si="23"/>
        <v>40.219937388799735</v>
      </c>
      <c r="E99" s="6">
        <v>0.25</v>
      </c>
      <c r="F99" s="6">
        <v>0.23597057841664401</v>
      </c>
      <c r="G99" s="5">
        <v>3928.2446842580198</v>
      </c>
      <c r="H99" s="5">
        <v>5.6117686333424297</v>
      </c>
      <c r="I99" s="61" t="str">
        <f t="shared" si="22"/>
        <v>B</v>
      </c>
      <c r="J99" s="12" t="str">
        <f>IF(OR($H99&lt;0,$H99&gt;100),"",DataBar(H99))</f>
        <v>██████</v>
      </c>
      <c r="K99" s="21">
        <f t="shared" si="24"/>
        <v>34</v>
      </c>
      <c r="L99" s="34">
        <f t="shared" si="25"/>
        <v>5.6117686333424297</v>
      </c>
      <c r="M99" s="16"/>
      <c r="O99" s="20"/>
      <c r="Q99" s="5"/>
      <c r="R99" s="5"/>
      <c r="S99" s="20">
        <v>63</v>
      </c>
      <c r="T99" s="68">
        <v>2394.5</v>
      </c>
      <c r="U99" s="68">
        <v>3.7</v>
      </c>
      <c r="V99" s="69"/>
    </row>
    <row r="100" spans="1:22" ht="15" customHeight="1" thickBot="1">
      <c r="A100" s="47">
        <v>99</v>
      </c>
      <c r="B100" s="5">
        <v>3930.7944056904698</v>
      </c>
      <c r="C100" s="5">
        <v>3969.4846352028699</v>
      </c>
      <c r="D100" s="5">
        <f t="shared" si="23"/>
        <v>38.690229512400037</v>
      </c>
      <c r="E100" s="6">
        <v>0.25</v>
      </c>
      <c r="F100" s="6">
        <v>0.23585433272360201</v>
      </c>
      <c r="G100" s="5">
        <v>3966.3144031727402</v>
      </c>
      <c r="H100" s="5">
        <v>5.6582669105592798</v>
      </c>
      <c r="I100" s="61" t="str">
        <f t="shared" si="22"/>
        <v>B</v>
      </c>
      <c r="J100" s="12" t="str">
        <f>IF(OR($H100&lt;0,$H100&gt;100),"",DataBar(H100))</f>
        <v>██████</v>
      </c>
      <c r="K100" s="21">
        <f t="shared" si="24"/>
        <v>31</v>
      </c>
      <c r="L100" s="34">
        <f t="shared" si="25"/>
        <v>5.6582669105592798</v>
      </c>
      <c r="M100" s="16"/>
      <c r="O100" s="20"/>
      <c r="Q100" s="5"/>
      <c r="R100" s="5"/>
      <c r="S100" s="20">
        <v>64</v>
      </c>
      <c r="T100" s="68">
        <v>2436.1</v>
      </c>
      <c r="U100" s="68">
        <v>3.7</v>
      </c>
      <c r="V100" s="69"/>
    </row>
    <row r="101" spans="1:22" ht="14.4" customHeight="1" thickBot="1">
      <c r="A101" s="47">
        <v>100</v>
      </c>
      <c r="B101" s="5">
        <v>3971.4846352028699</v>
      </c>
      <c r="C101" s="5">
        <v>4011.2456602287498</v>
      </c>
      <c r="D101" s="5">
        <f t="shared" si="23"/>
        <v>39.761025025879917</v>
      </c>
      <c r="E101" s="6">
        <v>0.25</v>
      </c>
      <c r="F101" s="6">
        <v>0.23783050950531801</v>
      </c>
      <c r="G101" s="5">
        <v>4005.5209422737898</v>
      </c>
      <c r="H101" s="5">
        <v>4.8677961978727504</v>
      </c>
      <c r="I101" s="61" t="str">
        <f t="shared" si="22"/>
        <v>A</v>
      </c>
      <c r="J101" s="12" t="str">
        <f>IF(OR($H101&lt;0,$H101&gt;100),"",DataBar(H101))</f>
        <v>█████</v>
      </c>
      <c r="K101" s="21">
        <f t="shared" si="24"/>
        <v>82</v>
      </c>
      <c r="L101" s="34">
        <f t="shared" si="25"/>
        <v>4.8677961978727504</v>
      </c>
      <c r="M101" s="16"/>
      <c r="O101" s="20"/>
      <c r="Q101" s="5"/>
      <c r="R101" s="5"/>
      <c r="S101" s="20">
        <v>65</v>
      </c>
      <c r="T101" s="68">
        <v>2482.5</v>
      </c>
      <c r="U101" s="68">
        <v>3.8</v>
      </c>
      <c r="V101" s="69"/>
    </row>
    <row r="102" spans="1:22" ht="14.4" customHeight="1" thickBot="1">
      <c r="A102" s="47">
        <v>101</v>
      </c>
      <c r="B102" s="5">
        <v>4013.2456602287498</v>
      </c>
      <c r="C102" s="5">
        <v>4052.0888605287801</v>
      </c>
      <c r="D102" s="5">
        <f t="shared" si="23"/>
        <v>38.843200300030276</v>
      </c>
      <c r="E102" s="6">
        <v>0.25</v>
      </c>
      <c r="F102" s="6">
        <v>0.24172474022223001</v>
      </c>
      <c r="G102" s="5">
        <v>4044.8953894652</v>
      </c>
      <c r="H102" s="5">
        <v>3.3101039111081101</v>
      </c>
      <c r="I102" s="61" t="str">
        <f t="shared" ref="I102:I131" si="26">IF(LEN(H102)=0,"",
IF(H102&lt;0,"E",
IF(H102&lt;=5,"A",
IF(H102&lt;=10,"B",
IF(H102&lt;=20,"C",
"D")))))</f>
        <v>A</v>
      </c>
      <c r="J102" s="12" t="str">
        <f>IF(OR($H102&lt;0,$H102&gt;100),"",DataBar(H102))</f>
        <v>███</v>
      </c>
      <c r="K102" s="21">
        <f t="shared" si="24"/>
        <v>152</v>
      </c>
      <c r="L102" s="34">
        <f t="shared" si="25"/>
        <v>3.3101039111081101</v>
      </c>
      <c r="M102" s="16"/>
      <c r="O102" s="20"/>
      <c r="Q102" s="5"/>
      <c r="R102" s="5"/>
      <c r="S102" s="20">
        <v>66</v>
      </c>
      <c r="T102" s="68">
        <v>2520.5</v>
      </c>
      <c r="U102" s="68">
        <v>3.5</v>
      </c>
      <c r="V102" s="69"/>
    </row>
    <row r="103" spans="1:22" ht="14.4" customHeight="1" thickBot="1">
      <c r="A103" s="47">
        <v>102</v>
      </c>
      <c r="B103" s="5">
        <v>4054.0888605287801</v>
      </c>
      <c r="C103" s="5">
        <v>4094.46176870523</v>
      </c>
      <c r="D103" s="5">
        <f t="shared" si="23"/>
        <v>40.372908176449982</v>
      </c>
      <c r="E103" s="6">
        <v>0.25</v>
      </c>
      <c r="F103" s="6">
        <v>0.24056228329180801</v>
      </c>
      <c r="G103" s="5">
        <v>4092.6652411750401</v>
      </c>
      <c r="H103" s="5">
        <v>3.7750866832766601</v>
      </c>
      <c r="I103" s="61" t="str">
        <f t="shared" si="26"/>
        <v>A</v>
      </c>
      <c r="J103" s="12" t="str">
        <f>IF(OR($H103&lt;0,$H103&gt;100),"",DataBar(H103))</f>
        <v>████</v>
      </c>
      <c r="K103" s="21">
        <f t="shared" si="24"/>
        <v>140</v>
      </c>
      <c r="L103" s="34">
        <f t="shared" si="25"/>
        <v>3.7750866832766601</v>
      </c>
      <c r="M103" s="16"/>
      <c r="Q103" s="5"/>
      <c r="R103" s="5"/>
      <c r="S103" s="20">
        <v>67</v>
      </c>
      <c r="T103" s="68">
        <v>2567.1999999999998</v>
      </c>
      <c r="U103" s="68">
        <v>5.2</v>
      </c>
      <c r="V103" s="69"/>
    </row>
    <row r="104" spans="1:22" ht="14.4" customHeight="1" thickBot="1">
      <c r="A104" s="47">
        <v>103</v>
      </c>
      <c r="B104" s="5">
        <v>4096.4617687052296</v>
      </c>
      <c r="C104" s="5">
        <v>4136.83467688167</v>
      </c>
      <c r="D104" s="5">
        <f t="shared" si="23"/>
        <v>40.372908176440433</v>
      </c>
      <c r="E104" s="6">
        <v>0.25</v>
      </c>
      <c r="F104" s="6">
        <v>0.235796209877081</v>
      </c>
      <c r="G104" s="5">
        <v>4117.0958683236604</v>
      </c>
      <c r="H104" s="5">
        <v>5.6815160491677101</v>
      </c>
      <c r="I104" s="61" t="str">
        <f t="shared" si="26"/>
        <v>B</v>
      </c>
      <c r="J104" s="12" t="str">
        <f>IF(OR($H104&lt;0,$H104&gt;100),"",DataBar(H104))</f>
        <v>██████</v>
      </c>
      <c r="K104" s="21">
        <f t="shared" si="24"/>
        <v>29</v>
      </c>
      <c r="L104" s="34">
        <f t="shared" si="25"/>
        <v>5.6815160491677101</v>
      </c>
      <c r="M104" s="16"/>
      <c r="Q104" s="5"/>
      <c r="R104" s="5"/>
      <c r="S104" s="20">
        <v>68</v>
      </c>
      <c r="T104" s="68">
        <v>2603.9</v>
      </c>
      <c r="U104" s="68">
        <v>5.6</v>
      </c>
      <c r="V104" s="69"/>
    </row>
    <row r="105" spans="1:22" ht="14.4" customHeight="1" thickBot="1">
      <c r="A105" s="47">
        <v>104</v>
      </c>
      <c r="B105" s="5">
        <v>4138.83467688167</v>
      </c>
      <c r="C105" s="5">
        <v>4178.4427311199097</v>
      </c>
      <c r="D105" s="5">
        <f t="shared" si="23"/>
        <v>39.608054238239674</v>
      </c>
      <c r="E105" s="6">
        <v>0.25</v>
      </c>
      <c r="F105" s="6">
        <v>0.235098735718828</v>
      </c>
      <c r="G105" s="5">
        <v>4163.7578795300396</v>
      </c>
      <c r="H105" s="5">
        <v>5.9605057124688301</v>
      </c>
      <c r="I105" s="61" t="str">
        <f t="shared" si="26"/>
        <v>B</v>
      </c>
      <c r="J105" s="12" t="str">
        <f>IF(OR($H105&lt;0,$H105&gt;100),"",DataBar(H105))</f>
        <v>██████</v>
      </c>
      <c r="K105" s="21">
        <f t="shared" si="24"/>
        <v>14</v>
      </c>
      <c r="L105" s="34">
        <f t="shared" si="25"/>
        <v>5.9605057124688301</v>
      </c>
      <c r="M105" s="16"/>
      <c r="Q105" s="5"/>
      <c r="R105" s="5"/>
      <c r="S105" s="20">
        <v>69</v>
      </c>
      <c r="T105" s="68">
        <v>2645.3</v>
      </c>
      <c r="U105" s="68">
        <v>4.9000000000000004</v>
      </c>
      <c r="V105" s="69"/>
    </row>
    <row r="106" spans="1:22" ht="14.4" customHeight="1" thickBot="1">
      <c r="A106" s="47">
        <v>105</v>
      </c>
      <c r="B106" s="5">
        <v>4180.4427311199097</v>
      </c>
      <c r="C106" s="5">
        <v>4219.59187299523</v>
      </c>
      <c r="D106" s="5">
        <f t="shared" si="23"/>
        <v>39.149141875320311</v>
      </c>
      <c r="E106" s="6">
        <v>0.25</v>
      </c>
      <c r="F106" s="6">
        <v>0.238416556822968</v>
      </c>
      <c r="G106" s="5">
        <v>4181.4623541235396</v>
      </c>
      <c r="H106" s="5">
        <v>4.6333772708129102</v>
      </c>
      <c r="I106" s="61" t="str">
        <f t="shared" si="26"/>
        <v>A</v>
      </c>
      <c r="J106" s="12" t="str">
        <f>IF(OR($H106&lt;0,$H106&gt;100),"",DataBar(H106))</f>
        <v>█████</v>
      </c>
      <c r="K106" s="21">
        <f t="shared" si="24"/>
        <v>101</v>
      </c>
      <c r="L106" s="34">
        <f t="shared" si="25"/>
        <v>4.6333772708129102</v>
      </c>
      <c r="M106" s="16"/>
      <c r="Q106" s="5"/>
      <c r="R106" s="5"/>
      <c r="S106" s="20">
        <v>70</v>
      </c>
      <c r="T106" s="68">
        <v>2687.1</v>
      </c>
      <c r="U106" s="68">
        <v>5.0999999999999996</v>
      </c>
      <c r="V106" s="69"/>
    </row>
    <row r="107" spans="1:22" ht="14.4" customHeight="1" thickBot="1">
      <c r="A107" s="47">
        <v>106</v>
      </c>
      <c r="B107" s="5">
        <v>4221.59187299523</v>
      </c>
      <c r="C107" s="5">
        <v>4260.28210250763</v>
      </c>
      <c r="D107" s="5">
        <f t="shared" si="23"/>
        <v>38.690229512400037</v>
      </c>
      <c r="E107" s="6">
        <v>0.25</v>
      </c>
      <c r="F107" s="6">
        <v>0.24069252445775199</v>
      </c>
      <c r="G107" s="5">
        <v>4257.3986077117597</v>
      </c>
      <c r="H107" s="5">
        <v>3.7229902168993201</v>
      </c>
      <c r="I107" s="61" t="str">
        <f t="shared" si="26"/>
        <v>A</v>
      </c>
      <c r="J107" s="12" t="str">
        <f>IF(OR($H107&lt;0,$H107&gt;100),"",DataBar(H107))</f>
        <v>████</v>
      </c>
      <c r="K107" s="21">
        <f t="shared" si="24"/>
        <v>143</v>
      </c>
      <c r="L107" s="34">
        <f t="shared" si="25"/>
        <v>3.7229902168993201</v>
      </c>
      <c r="M107" s="16"/>
      <c r="Q107" s="5"/>
      <c r="R107" s="5"/>
      <c r="S107" s="20">
        <v>71</v>
      </c>
      <c r="T107" s="68">
        <v>2751.3</v>
      </c>
      <c r="U107" s="68">
        <v>5.9</v>
      </c>
      <c r="V107" s="69"/>
    </row>
    <row r="108" spans="1:22" ht="14.4" customHeight="1" thickBot="1">
      <c r="A108" s="47">
        <v>107</v>
      </c>
      <c r="B108" s="5">
        <v>4262.28210250763</v>
      </c>
      <c r="C108" s="5">
        <v>4301.4312443829504</v>
      </c>
      <c r="D108" s="5">
        <f t="shared" si="23"/>
        <v>39.149141875320311</v>
      </c>
      <c r="E108" s="6">
        <v>0.25</v>
      </c>
      <c r="F108" s="6">
        <v>0.23574276092301499</v>
      </c>
      <c r="G108" s="5">
        <v>4282.1513091576498</v>
      </c>
      <c r="H108" s="5">
        <v>5.7028956307940701</v>
      </c>
      <c r="I108" s="61" t="str">
        <f t="shared" si="26"/>
        <v>B</v>
      </c>
      <c r="J108" s="12" t="str">
        <f>IF(OR($H108&lt;0,$H108&gt;100),"",DataBar(H108))</f>
        <v>██████</v>
      </c>
      <c r="K108" s="21">
        <f t="shared" si="24"/>
        <v>27</v>
      </c>
      <c r="L108" s="34">
        <f t="shared" si="25"/>
        <v>5.7028956307940701</v>
      </c>
      <c r="M108" s="16"/>
      <c r="Q108" s="5"/>
      <c r="R108" s="5"/>
      <c r="S108" s="20">
        <v>72</v>
      </c>
      <c r="T108" s="68">
        <v>2767.5</v>
      </c>
      <c r="U108" s="68">
        <v>4.8</v>
      </c>
      <c r="V108" s="69"/>
    </row>
    <row r="109" spans="1:22" ht="14.4" customHeight="1" thickBot="1">
      <c r="A109" s="47">
        <v>108</v>
      </c>
      <c r="B109" s="5">
        <v>4303.4312443829504</v>
      </c>
      <c r="C109" s="5">
        <v>4343.03929862119</v>
      </c>
      <c r="D109" s="5">
        <f t="shared" si="23"/>
        <v>39.608054238239674</v>
      </c>
      <c r="E109" s="6">
        <v>0.25</v>
      </c>
      <c r="F109" s="6">
        <v>0.237663085971654</v>
      </c>
      <c r="G109" s="5">
        <v>4321.5039090834898</v>
      </c>
      <c r="H109" s="5">
        <v>4.9347656113382898</v>
      </c>
      <c r="I109" s="61" t="str">
        <f t="shared" si="26"/>
        <v>A</v>
      </c>
      <c r="J109" s="12" t="str">
        <f>IF(OR($H109&lt;0,$H109&gt;100),"",DataBar(H109))</f>
        <v>█████</v>
      </c>
      <c r="K109" s="21">
        <f t="shared" si="24"/>
        <v>76</v>
      </c>
      <c r="L109" s="34">
        <f t="shared" si="25"/>
        <v>4.9347656113382898</v>
      </c>
      <c r="M109" s="16"/>
      <c r="Q109" s="5"/>
      <c r="R109" s="5"/>
      <c r="S109" s="20">
        <v>73</v>
      </c>
      <c r="T109" s="68">
        <v>2837.7</v>
      </c>
      <c r="U109" s="68">
        <v>4.0999999999999996</v>
      </c>
      <c r="V109" s="69"/>
    </row>
    <row r="110" spans="1:22" ht="14.4" customHeight="1" thickBot="1">
      <c r="A110" s="47">
        <v>109</v>
      </c>
      <c r="B110" s="5">
        <v>4345.03929862119</v>
      </c>
      <c r="C110" s="5">
        <v>4384.3414112841501</v>
      </c>
      <c r="D110" s="5">
        <f t="shared" si="23"/>
        <v>39.302112662960099</v>
      </c>
      <c r="E110" s="6">
        <v>0.25</v>
      </c>
      <c r="F110" s="6">
        <v>0.237837660976076</v>
      </c>
      <c r="G110" s="5">
        <v>4361.3599537844902</v>
      </c>
      <c r="H110" s="5">
        <v>4.8649356095695797</v>
      </c>
      <c r="I110" s="61" t="str">
        <f t="shared" si="26"/>
        <v>A</v>
      </c>
      <c r="J110" s="12" t="str">
        <f>IF(OR($H110&lt;0,$H110&gt;100),"",DataBar(H110))</f>
        <v>█████</v>
      </c>
      <c r="K110" s="21">
        <f t="shared" si="24"/>
        <v>84</v>
      </c>
      <c r="L110" s="34">
        <f t="shared" si="25"/>
        <v>4.8649356095695797</v>
      </c>
      <c r="M110" s="16"/>
      <c r="Q110" s="5"/>
      <c r="R110" s="5"/>
      <c r="S110" s="20">
        <v>74</v>
      </c>
      <c r="T110" s="68">
        <v>2870.2</v>
      </c>
      <c r="U110" s="68">
        <v>3.9</v>
      </c>
      <c r="V110" s="69"/>
    </row>
    <row r="111" spans="1:22" ht="15" customHeight="1" thickBot="1">
      <c r="A111" s="47">
        <v>110</v>
      </c>
      <c r="B111" s="5">
        <v>4386.3414112841501</v>
      </c>
      <c r="C111" s="5">
        <v>4426.2554070976803</v>
      </c>
      <c r="D111" s="5">
        <f t="shared" si="23"/>
        <v>39.913995813530164</v>
      </c>
      <c r="E111" s="6">
        <v>0.25</v>
      </c>
      <c r="F111" s="6">
        <v>0.23940883601587201</v>
      </c>
      <c r="G111" s="5">
        <v>4401.6355357981402</v>
      </c>
      <c r="H111" s="5">
        <v>4.2364655936512197</v>
      </c>
      <c r="I111" s="61" t="str">
        <f t="shared" si="26"/>
        <v>A</v>
      </c>
      <c r="J111" s="12" t="str">
        <f>IF(OR($H111&lt;0,$H111&gt;100),"",DataBar(H111))</f>
        <v>████</v>
      </c>
      <c r="K111" s="21">
        <f t="shared" si="24"/>
        <v>123</v>
      </c>
      <c r="L111" s="34">
        <f t="shared" si="25"/>
        <v>4.2364655936512197</v>
      </c>
      <c r="M111" s="16"/>
      <c r="Q111" s="5"/>
      <c r="R111" s="5"/>
      <c r="S111" s="20">
        <v>75</v>
      </c>
      <c r="T111" s="68">
        <v>2897.7</v>
      </c>
      <c r="U111" s="68">
        <v>5.5</v>
      </c>
      <c r="V111" s="69"/>
    </row>
    <row r="112" spans="1:22" ht="14.4" customHeight="1" thickBot="1">
      <c r="A112" s="47">
        <v>111</v>
      </c>
      <c r="B112" s="5">
        <v>4428.2554070976803</v>
      </c>
      <c r="C112" s="5">
        <v>4467.7104905482802</v>
      </c>
      <c r="D112" s="5">
        <f t="shared" si="23"/>
        <v>39.455083450599886</v>
      </c>
      <c r="E112" s="6">
        <v>0.25</v>
      </c>
      <c r="F112" s="6">
        <v>0.23329871086111001</v>
      </c>
      <c r="G112" s="5">
        <v>4440.90422826144</v>
      </c>
      <c r="H112" s="5">
        <v>6.6805156555559604</v>
      </c>
      <c r="I112" s="61" t="str">
        <f t="shared" si="26"/>
        <v>B</v>
      </c>
      <c r="J112" s="12" t="str">
        <f>IF(OR($H112&lt;0,$H112&gt;100),"",DataBar(H112))</f>
        <v>███████</v>
      </c>
      <c r="K112" s="21">
        <f t="shared" si="24"/>
        <v>2</v>
      </c>
      <c r="L112" s="34">
        <f t="shared" si="25"/>
        <v>6.6805156555559604</v>
      </c>
      <c r="M112" s="16"/>
      <c r="Q112" s="5"/>
      <c r="R112" s="5"/>
      <c r="S112" s="20">
        <v>76</v>
      </c>
      <c r="T112" s="68">
        <v>2957.5</v>
      </c>
      <c r="U112" s="68">
        <v>4.5999999999999996</v>
      </c>
      <c r="V112" s="69"/>
    </row>
    <row r="113" spans="1:22" ht="14.4" customHeight="1" thickBot="1">
      <c r="A113" s="47">
        <v>112</v>
      </c>
      <c r="B113" s="5">
        <v>4469.7104905482802</v>
      </c>
      <c r="C113" s="5">
        <v>4509.4715155741596</v>
      </c>
      <c r="D113" s="5">
        <f t="shared" si="23"/>
        <v>39.761025025879462</v>
      </c>
      <c r="E113" s="6">
        <v>0.25</v>
      </c>
      <c r="F113" s="6">
        <v>0.23940883601587201</v>
      </c>
      <c r="G113" s="5">
        <v>4508.6338876174405</v>
      </c>
      <c r="H113" s="5">
        <v>4.2364655936512303</v>
      </c>
      <c r="I113" s="61" t="str">
        <f t="shared" si="26"/>
        <v>A</v>
      </c>
      <c r="J113" s="12" t="str">
        <f>IF(OR($H113&lt;0,$H113&gt;100),"",DataBar(H113))</f>
        <v>████</v>
      </c>
      <c r="K113" s="21">
        <f t="shared" si="24"/>
        <v>122</v>
      </c>
      <c r="L113" s="34">
        <f t="shared" si="25"/>
        <v>4.2364655936512303</v>
      </c>
      <c r="M113" s="16"/>
      <c r="Q113" s="5"/>
      <c r="R113" s="5"/>
      <c r="S113" s="20">
        <v>77</v>
      </c>
      <c r="T113" s="68">
        <v>3007</v>
      </c>
      <c r="U113" s="68">
        <v>4.5</v>
      </c>
      <c r="V113" s="69"/>
    </row>
    <row r="114" spans="1:22" ht="14.4" customHeight="1" thickBot="1">
      <c r="A114" s="47">
        <v>113</v>
      </c>
      <c r="B114" s="5">
        <v>4511.4715155741596</v>
      </c>
      <c r="C114" s="5">
        <v>4551.9973945382499</v>
      </c>
      <c r="D114" s="5">
        <f t="shared" si="23"/>
        <v>40.525878964090225</v>
      </c>
      <c r="E114" s="6">
        <v>0.25</v>
      </c>
      <c r="F114" s="6">
        <v>0.23591733592743699</v>
      </c>
      <c r="G114" s="5">
        <v>4519.7459308687503</v>
      </c>
      <c r="H114" s="5">
        <v>5.63306562902536</v>
      </c>
      <c r="I114" s="61" t="str">
        <f t="shared" si="26"/>
        <v>B</v>
      </c>
      <c r="J114" s="12" t="str">
        <f>IF(OR($H114&lt;0,$H114&gt;100),"",DataBar(H114))</f>
        <v>██████</v>
      </c>
      <c r="K114" s="21">
        <f t="shared" si="24"/>
        <v>32</v>
      </c>
      <c r="L114" s="34">
        <f t="shared" si="25"/>
        <v>5.63306562902536</v>
      </c>
      <c r="M114" s="16"/>
      <c r="Q114" s="5"/>
      <c r="R114" s="5"/>
      <c r="S114" s="20">
        <v>78</v>
      </c>
      <c r="T114" s="68">
        <v>3053.8</v>
      </c>
      <c r="U114" s="68">
        <v>5.5</v>
      </c>
      <c r="V114" s="69"/>
    </row>
    <row r="115" spans="1:22" ht="14.4" customHeight="1" thickBot="1">
      <c r="A115" s="47">
        <v>114</v>
      </c>
      <c r="B115" s="5">
        <v>4553.9973945382499</v>
      </c>
      <c r="C115" s="5">
        <v>4593.91139035177</v>
      </c>
      <c r="D115" s="5">
        <f t="shared" si="23"/>
        <v>39.91399581352016</v>
      </c>
      <c r="E115" s="6">
        <v>0.25</v>
      </c>
      <c r="F115" s="6">
        <v>0.23545180258231199</v>
      </c>
      <c r="G115" s="5">
        <v>4559.6135669612104</v>
      </c>
      <c r="H115" s="5">
        <v>5.8192789670752498</v>
      </c>
      <c r="I115" s="61" t="str">
        <f t="shared" si="26"/>
        <v>B</v>
      </c>
      <c r="J115" s="12" t="str">
        <f>IF(OR($H115&lt;0,$H115&gt;100),"",DataBar(H115))</f>
        <v>██████</v>
      </c>
      <c r="K115" s="21">
        <f t="shared" si="24"/>
        <v>18</v>
      </c>
      <c r="L115" s="34">
        <f t="shared" si="25"/>
        <v>5.8192789670752498</v>
      </c>
      <c r="M115" s="16"/>
      <c r="Q115" s="5"/>
      <c r="R115" s="5"/>
      <c r="S115" s="20">
        <v>79</v>
      </c>
      <c r="T115" s="68">
        <v>3061.5</v>
      </c>
      <c r="U115" s="68">
        <v>2.5</v>
      </c>
      <c r="V115" s="69"/>
    </row>
    <row r="116" spans="1:22" ht="14.4" customHeight="1" thickBot="1">
      <c r="A116" s="47">
        <v>115</v>
      </c>
      <c r="B116" s="5">
        <v>4595.91139035177</v>
      </c>
      <c r="C116" s="5">
        <v>4635.8253861652902</v>
      </c>
      <c r="D116" s="5">
        <f t="shared" si="23"/>
        <v>39.91399581352016</v>
      </c>
      <c r="E116" s="6">
        <v>0.25</v>
      </c>
      <c r="F116" s="6">
        <v>0.23545180258231199</v>
      </c>
      <c r="G116" s="5">
        <v>4599.9053268419002</v>
      </c>
      <c r="H116" s="5">
        <v>5.8192789670752498</v>
      </c>
      <c r="I116" s="61" t="str">
        <f t="shared" si="26"/>
        <v>B</v>
      </c>
      <c r="J116" s="12" t="str">
        <f>IF(OR($H116&lt;0,$H116&gt;100),"",DataBar(H116))</f>
        <v>██████</v>
      </c>
      <c r="K116" s="21">
        <f t="shared" si="24"/>
        <v>18</v>
      </c>
      <c r="L116" s="34">
        <f t="shared" si="25"/>
        <v>5.8192789670752498</v>
      </c>
      <c r="M116" s="16"/>
      <c r="Q116" s="5"/>
      <c r="R116" s="5"/>
      <c r="S116" s="20">
        <v>80</v>
      </c>
      <c r="T116" s="68">
        <v>3098.1</v>
      </c>
      <c r="U116" s="68">
        <v>4.0999999999999996</v>
      </c>
      <c r="V116" s="69"/>
    </row>
    <row r="117" spans="1:22" ht="15" customHeight="1" thickBot="1">
      <c r="A117" s="47">
        <v>116</v>
      </c>
      <c r="B117" s="5">
        <v>4637.8253861652902</v>
      </c>
      <c r="C117" s="5">
        <v>4677.8923527664601</v>
      </c>
      <c r="D117" s="5">
        <f t="shared" si="23"/>
        <v>40.066966601169952</v>
      </c>
      <c r="E117" s="6">
        <v>0.25</v>
      </c>
      <c r="F117" s="6">
        <v>0.236906594285827</v>
      </c>
      <c r="G117" s="5">
        <v>4638.2931193396098</v>
      </c>
      <c r="H117" s="5">
        <v>5.2373622856693602</v>
      </c>
      <c r="I117" s="61" t="str">
        <f t="shared" si="26"/>
        <v>B</v>
      </c>
      <c r="J117" s="12" t="str">
        <f>IF(OR($H117&lt;0,$H117&gt;100),"",DataBar(H117))</f>
        <v>█████</v>
      </c>
      <c r="K117" s="21">
        <f t="shared" si="24"/>
        <v>59</v>
      </c>
      <c r="L117" s="34">
        <f t="shared" si="25"/>
        <v>5.2373622856693602</v>
      </c>
      <c r="M117" s="16"/>
      <c r="Q117" s="5"/>
      <c r="R117" s="5"/>
      <c r="S117" s="20">
        <v>81</v>
      </c>
      <c r="T117" s="68">
        <v>3167.5</v>
      </c>
      <c r="U117" s="68">
        <v>5.0999999999999996</v>
      </c>
      <c r="V117" s="69"/>
    </row>
    <row r="118" spans="1:22" ht="14.4" customHeight="1" thickBot="1">
      <c r="A118" s="47">
        <v>117</v>
      </c>
      <c r="B118" s="5">
        <v>4679.8923527664601</v>
      </c>
      <c r="C118" s="5">
        <v>4719.8063485799803</v>
      </c>
      <c r="D118" s="5">
        <f t="shared" si="23"/>
        <v>39.91399581352016</v>
      </c>
      <c r="E118" s="6">
        <v>0.25</v>
      </c>
      <c r="F118" s="6">
        <v>0.236091910931858</v>
      </c>
      <c r="G118" s="5">
        <v>4718.1664061149804</v>
      </c>
      <c r="H118" s="5">
        <v>5.5632356272566597</v>
      </c>
      <c r="I118" s="61" t="str">
        <f t="shared" si="26"/>
        <v>B</v>
      </c>
      <c r="J118" s="12" t="str">
        <f>IF(OR($H118&lt;0,$H118&gt;100),"",DataBar(H118))</f>
        <v>██████</v>
      </c>
      <c r="K118" s="21">
        <f t="shared" si="24"/>
        <v>35</v>
      </c>
      <c r="L118" s="34">
        <f t="shared" si="25"/>
        <v>5.5632356272566597</v>
      </c>
      <c r="M118" s="16"/>
      <c r="Q118" s="5"/>
      <c r="R118" s="5"/>
      <c r="S118" s="20">
        <v>82</v>
      </c>
      <c r="T118" s="68">
        <v>3185.3</v>
      </c>
      <c r="U118" s="68">
        <v>5.5</v>
      </c>
      <c r="V118" s="69"/>
    </row>
    <row r="119" spans="1:22" ht="15" customHeight="1" thickBot="1">
      <c r="A119" s="47">
        <v>118</v>
      </c>
      <c r="B119" s="5">
        <v>4721.8063485799803</v>
      </c>
      <c r="C119" s="5">
        <v>4760.6495488800201</v>
      </c>
      <c r="D119" s="5">
        <f t="shared" si="23"/>
        <v>38.843200300039825</v>
      </c>
      <c r="E119" s="6">
        <v>0.25</v>
      </c>
      <c r="F119" s="6">
        <v>0.23969979435657501</v>
      </c>
      <c r="G119" s="5">
        <v>4756.7982327493701</v>
      </c>
      <c r="H119" s="5">
        <v>4.12008225737004</v>
      </c>
      <c r="I119" s="61" t="str">
        <f t="shared" si="26"/>
        <v>A</v>
      </c>
      <c r="J119" s="12" t="str">
        <f>IF(OR($H119&lt;0,$H119&gt;100),"",DataBar(H119))</f>
        <v>████</v>
      </c>
      <c r="K119" s="21">
        <f t="shared" si="24"/>
        <v>127</v>
      </c>
      <c r="L119" s="34">
        <f t="shared" si="25"/>
        <v>4.12008225737004</v>
      </c>
      <c r="M119" s="16"/>
      <c r="Q119" s="5"/>
      <c r="R119" s="5"/>
      <c r="S119" s="20">
        <v>83</v>
      </c>
      <c r="T119" s="68">
        <v>3261.5</v>
      </c>
      <c r="U119" s="68">
        <v>4.9000000000000004</v>
      </c>
      <c r="V119" s="69"/>
    </row>
    <row r="120" spans="1:22" ht="15" customHeight="1" thickBot="1">
      <c r="A120" s="47">
        <v>119</v>
      </c>
      <c r="B120" s="5">
        <v>4762.6495488800201</v>
      </c>
      <c r="C120" s="5">
        <v>4802.5635446935403</v>
      </c>
      <c r="D120" s="5">
        <f t="shared" si="23"/>
        <v>39.91399581352016</v>
      </c>
      <c r="E120" s="6">
        <v>0.25</v>
      </c>
      <c r="F120" s="6">
        <v>0.236964785953967</v>
      </c>
      <c r="G120" s="5">
        <v>4796.2901682332404</v>
      </c>
      <c r="H120" s="5">
        <v>5.2140856184131197</v>
      </c>
      <c r="I120" s="61" t="str">
        <f t="shared" si="26"/>
        <v>B</v>
      </c>
      <c r="J120" s="12" t="str">
        <f>IF(OR($H120&lt;0,$H120&gt;100),"",DataBar(H120))</f>
        <v>█████</v>
      </c>
      <c r="K120" s="21">
        <f t="shared" si="24"/>
        <v>62</v>
      </c>
      <c r="L120" s="34">
        <f t="shared" si="25"/>
        <v>5.2140856184131197</v>
      </c>
      <c r="M120" s="16"/>
      <c r="Q120" s="5"/>
      <c r="R120" s="5"/>
      <c r="S120" s="20">
        <v>84</v>
      </c>
      <c r="T120" s="68">
        <v>3270</v>
      </c>
      <c r="U120" s="68">
        <v>5</v>
      </c>
      <c r="V120" s="69"/>
    </row>
    <row r="121" spans="1:22" ht="14.4" customHeight="1" thickBot="1">
      <c r="A121" s="47">
        <v>120</v>
      </c>
      <c r="B121" s="5">
        <v>4804.5635446935403</v>
      </c>
      <c r="C121" s="5">
        <v>4845.5483360205499</v>
      </c>
      <c r="D121" s="5">
        <f t="shared" si="23"/>
        <v>40.984791327009589</v>
      </c>
      <c r="E121" s="6">
        <v>0.25</v>
      </c>
      <c r="F121" s="6">
        <v>0.23987436936099699</v>
      </c>
      <c r="G121" s="5">
        <v>4807.92020855582</v>
      </c>
      <c r="H121" s="5">
        <v>4.0502522556013396</v>
      </c>
      <c r="I121" s="61" t="str">
        <f t="shared" si="26"/>
        <v>A</v>
      </c>
      <c r="J121" s="12" t="str">
        <f>IF(OR($H121&lt;0,$H121&gt;100),"",DataBar(H121))</f>
        <v>████</v>
      </c>
      <c r="K121" s="21">
        <f t="shared" si="24"/>
        <v>131</v>
      </c>
      <c r="L121" s="34">
        <f t="shared" si="25"/>
        <v>4.0502522556013396</v>
      </c>
      <c r="M121" s="16"/>
      <c r="Q121" s="5"/>
      <c r="R121" s="5"/>
      <c r="S121" s="20">
        <v>85</v>
      </c>
      <c r="T121" s="68">
        <v>3310.9</v>
      </c>
      <c r="U121" s="68">
        <v>5.6</v>
      </c>
      <c r="V121" s="69"/>
    </row>
    <row r="122" spans="1:22" ht="14.4" customHeight="1" thickBot="1">
      <c r="A122" s="47">
        <v>121</v>
      </c>
      <c r="B122" s="5">
        <v>4847.5483360205499</v>
      </c>
      <c r="C122" s="5">
        <v>4887.1563902587905</v>
      </c>
      <c r="D122" s="5">
        <f t="shared" si="23"/>
        <v>39.608054238240584</v>
      </c>
      <c r="E122" s="6">
        <v>0.25</v>
      </c>
      <c r="F122" s="6">
        <v>0.237779469307935</v>
      </c>
      <c r="G122" s="5">
        <v>4886.4838548939697</v>
      </c>
      <c r="H122" s="5">
        <v>4.8882122768258203</v>
      </c>
      <c r="I122" s="61" t="str">
        <f t="shared" si="26"/>
        <v>A</v>
      </c>
      <c r="J122" s="12" t="str">
        <f>IF(OR($H122&lt;0,$H122&gt;100),"",DataBar(H122))</f>
        <v>█████</v>
      </c>
      <c r="K122" s="21">
        <f t="shared" si="24"/>
        <v>80</v>
      </c>
      <c r="L122" s="34">
        <f t="shared" si="25"/>
        <v>4.8882122768258203</v>
      </c>
      <c r="M122" s="16"/>
      <c r="Q122" s="5"/>
      <c r="R122" s="5"/>
      <c r="S122" s="20">
        <v>86</v>
      </c>
      <c r="T122" s="68">
        <v>3353</v>
      </c>
      <c r="U122" s="68">
        <v>5</v>
      </c>
      <c r="V122" s="69"/>
    </row>
    <row r="123" spans="1:22" ht="15" customHeight="1" thickBot="1">
      <c r="A123" s="47">
        <v>122</v>
      </c>
      <c r="B123" s="5">
        <v>4889.1563902587905</v>
      </c>
      <c r="C123" s="5">
        <v>4929.0703860723097</v>
      </c>
      <c r="D123" s="5">
        <f t="shared" si="23"/>
        <v>39.91399581351925</v>
      </c>
      <c r="E123" s="6">
        <v>0.25</v>
      </c>
      <c r="F123" s="6">
        <v>0.23824500265306001</v>
      </c>
      <c r="G123" s="5">
        <v>4897.9465565068804</v>
      </c>
      <c r="H123" s="5">
        <v>4.7019989387759402</v>
      </c>
      <c r="I123" s="61" t="str">
        <f t="shared" si="26"/>
        <v>A</v>
      </c>
      <c r="J123" s="12" t="str">
        <f>IF(OR($H123&lt;0,$H123&gt;100),"",DataBar(H123))</f>
        <v>█████</v>
      </c>
      <c r="K123" s="21">
        <f t="shared" si="24"/>
        <v>97</v>
      </c>
      <c r="L123" s="34">
        <f t="shared" si="25"/>
        <v>4.7019989387759402</v>
      </c>
      <c r="M123" s="16"/>
      <c r="Q123" s="5"/>
      <c r="R123" s="5"/>
      <c r="S123" s="20">
        <v>87</v>
      </c>
      <c r="T123" s="68"/>
      <c r="U123" s="68"/>
      <c r="V123" s="69"/>
    </row>
    <row r="124" spans="1:22" ht="14.4" customHeight="1" thickBot="1">
      <c r="A124" s="47">
        <v>123</v>
      </c>
      <c r="B124" s="5">
        <v>4931.0703860723097</v>
      </c>
      <c r="C124" s="5">
        <v>4971.5962650363999</v>
      </c>
      <c r="D124" s="5">
        <f t="shared" si="23"/>
        <v>40.525878964090225</v>
      </c>
      <c r="E124" s="6">
        <v>0.25</v>
      </c>
      <c r="F124" s="6">
        <v>0.23952521935215301</v>
      </c>
      <c r="G124" s="5">
        <v>4966.8649520348599</v>
      </c>
      <c r="H124" s="5">
        <v>4.1899122591387501</v>
      </c>
      <c r="I124" s="61" t="str">
        <f t="shared" si="26"/>
        <v>A</v>
      </c>
      <c r="J124" s="12" t="str">
        <f>IF(OR($H124&lt;0,$H124&gt;100),"",DataBar(H124))</f>
        <v>████</v>
      </c>
      <c r="K124" s="21">
        <f t="shared" si="24"/>
        <v>124</v>
      </c>
      <c r="L124" s="34">
        <f t="shared" si="25"/>
        <v>4.1899122591387501</v>
      </c>
      <c r="M124" s="16"/>
      <c r="Q124" s="5"/>
      <c r="R124" s="5"/>
      <c r="S124" s="20">
        <v>88</v>
      </c>
      <c r="T124" s="68"/>
      <c r="U124" s="68"/>
      <c r="V124" s="69"/>
    </row>
    <row r="125" spans="1:22" ht="14.4" customHeight="1" thickBot="1">
      <c r="A125" s="47">
        <v>124</v>
      </c>
      <c r="B125" s="5">
        <v>4973.5962650363999</v>
      </c>
      <c r="C125" s="5">
        <v>5012.89837769936</v>
      </c>
      <c r="D125" s="5">
        <f t="shared" si="23"/>
        <v>39.302112662960099</v>
      </c>
      <c r="E125" s="6">
        <v>0.25</v>
      </c>
      <c r="F125" s="6">
        <v>0.24144554440079299</v>
      </c>
      <c r="G125" s="5">
        <v>4993.3281187386901</v>
      </c>
      <c r="H125" s="5">
        <v>3.42178223968298</v>
      </c>
      <c r="I125" s="61" t="str">
        <f t="shared" si="26"/>
        <v>A</v>
      </c>
      <c r="J125" s="12" t="str">
        <f>IF(OR($H125&lt;0,$H125&gt;100),"",DataBar(H125))</f>
        <v>███</v>
      </c>
      <c r="K125" s="21">
        <f t="shared" si="24"/>
        <v>150</v>
      </c>
      <c r="L125" s="34">
        <f t="shared" si="25"/>
        <v>3.42178223968298</v>
      </c>
      <c r="M125" s="16"/>
      <c r="Q125" s="5"/>
      <c r="R125" s="5"/>
      <c r="S125" s="20">
        <v>89</v>
      </c>
      <c r="T125" s="68">
        <v>3475.2</v>
      </c>
      <c r="U125" s="68">
        <v>6</v>
      </c>
      <c r="V125" s="69"/>
    </row>
    <row r="126" spans="1:22" ht="15" customHeight="1" thickBot="1">
      <c r="A126" s="47">
        <v>125</v>
      </c>
      <c r="B126" s="5">
        <v>5014.89837769936</v>
      </c>
      <c r="C126" s="5">
        <v>5054.6594027252404</v>
      </c>
      <c r="D126" s="5">
        <f t="shared" si="23"/>
        <v>39.761025025880372</v>
      </c>
      <c r="E126" s="6">
        <v>0.25</v>
      </c>
      <c r="F126" s="6">
        <v>0.23620829426814</v>
      </c>
      <c r="G126" s="5">
        <v>5032.6527155128797</v>
      </c>
      <c r="H126" s="5">
        <v>5.5166822927441803</v>
      </c>
      <c r="I126" s="61" t="str">
        <f t="shared" si="26"/>
        <v>B</v>
      </c>
      <c r="J126" s="12" t="str">
        <f>IF(OR($H126&lt;0,$H126&gt;100),"",DataBar(H126))</f>
        <v>██████</v>
      </c>
      <c r="K126" s="21">
        <f t="shared" si="24"/>
        <v>37</v>
      </c>
      <c r="L126" s="34">
        <f t="shared" si="25"/>
        <v>5.5166822927441803</v>
      </c>
      <c r="M126" s="16"/>
      <c r="Q126" s="5"/>
      <c r="R126" s="5"/>
      <c r="S126" s="20">
        <v>90</v>
      </c>
      <c r="T126" s="68">
        <v>3520.5</v>
      </c>
      <c r="U126" s="68">
        <v>5.9</v>
      </c>
      <c r="V126" s="69"/>
    </row>
    <row r="127" spans="1:22" ht="14.4" customHeight="1" thickBot="1">
      <c r="A127" s="47">
        <v>126</v>
      </c>
      <c r="B127" s="5">
        <v>5056.6594027252404</v>
      </c>
      <c r="C127" s="5">
        <v>5097.3382524769604</v>
      </c>
      <c r="D127" s="5">
        <f t="shared" si="23"/>
        <v>40.678849751720008</v>
      </c>
      <c r="E127" s="6">
        <v>0.25</v>
      </c>
      <c r="F127" s="6">
        <v>0.23533541924603099</v>
      </c>
      <c r="G127" s="5">
        <v>5072.9646458669404</v>
      </c>
      <c r="H127" s="5">
        <v>5.8658323015877301</v>
      </c>
      <c r="I127" s="61" t="str">
        <f t="shared" si="26"/>
        <v>B</v>
      </c>
      <c r="J127" s="12" t="str">
        <f>IF(OR($H127&lt;0,$H127&gt;100),"",DataBar(H127))</f>
        <v>██████</v>
      </c>
      <c r="K127" s="21">
        <f t="shared" si="24"/>
        <v>17</v>
      </c>
      <c r="L127" s="34">
        <f t="shared" si="25"/>
        <v>5.8658323015877301</v>
      </c>
      <c r="M127" s="16"/>
      <c r="Q127" s="5"/>
      <c r="R127" s="5"/>
      <c r="S127" s="20">
        <v>91</v>
      </c>
      <c r="T127" s="68">
        <v>3582.4</v>
      </c>
      <c r="U127" s="68">
        <v>4.7</v>
      </c>
      <c r="V127" s="69"/>
    </row>
    <row r="128" spans="1:22" ht="15" customHeight="1" thickBot="1">
      <c r="A128" s="47">
        <v>127</v>
      </c>
      <c r="B128" s="5">
        <v>5099.3382524769604</v>
      </c>
      <c r="C128" s="5">
        <v>5138.9463067152101</v>
      </c>
      <c r="D128" s="5">
        <f t="shared" si="23"/>
        <v>39.608054238249679</v>
      </c>
      <c r="E128" s="6">
        <v>0.25</v>
      </c>
      <c r="F128" s="6">
        <v>0.237954044312357</v>
      </c>
      <c r="G128" s="5">
        <v>5113.5414845011801</v>
      </c>
      <c r="H128" s="5">
        <v>4.8183822750571199</v>
      </c>
      <c r="I128" s="61" t="str">
        <f t="shared" si="26"/>
        <v>A</v>
      </c>
      <c r="J128" s="12" t="str">
        <f>IF(OR($H128&lt;0,$H128&gt;100),"",DataBar(H128))</f>
        <v>█████</v>
      </c>
      <c r="K128" s="21">
        <f t="shared" si="24"/>
        <v>88</v>
      </c>
      <c r="L128" s="34">
        <f t="shared" si="25"/>
        <v>4.8183822750571199</v>
      </c>
      <c r="M128" s="16"/>
      <c r="Q128" s="5"/>
      <c r="R128" s="5"/>
      <c r="S128" s="20">
        <v>92</v>
      </c>
      <c r="T128" s="68">
        <v>3601.5</v>
      </c>
      <c r="U128" s="68">
        <v>3.4</v>
      </c>
      <c r="V128" s="69"/>
    </row>
    <row r="129" spans="1:22" ht="15" customHeight="1" thickBot="1">
      <c r="A129" s="47">
        <v>128</v>
      </c>
      <c r="B129" s="5">
        <v>5140.9463067152101</v>
      </c>
      <c r="C129" s="5">
        <v>5180.5543609534498</v>
      </c>
      <c r="D129" s="5">
        <f t="shared" si="23"/>
        <v>39.608054238239674</v>
      </c>
      <c r="E129" s="6">
        <v>0.25</v>
      </c>
      <c r="F129" s="6">
        <v>0.23562637758673399</v>
      </c>
      <c r="G129" s="5">
        <v>5152.7914845011801</v>
      </c>
      <c r="H129" s="5">
        <v>5.7494489653065397</v>
      </c>
      <c r="I129" s="61" t="str">
        <f t="shared" si="26"/>
        <v>B</v>
      </c>
      <c r="J129" s="12" t="str">
        <f>IF(OR($H129&lt;0,$H129&gt;100),"",DataBar(H129))</f>
        <v>██████</v>
      </c>
      <c r="K129" s="21">
        <f t="shared" si="24"/>
        <v>22</v>
      </c>
      <c r="L129" s="34">
        <f t="shared" si="25"/>
        <v>5.7494489653065397</v>
      </c>
      <c r="M129" s="16"/>
      <c r="Q129" s="5"/>
      <c r="R129" s="5"/>
      <c r="S129" s="20">
        <v>93</v>
      </c>
      <c r="T129" s="68">
        <v>3643</v>
      </c>
      <c r="U129" s="68">
        <v>3.1</v>
      </c>
      <c r="V129" s="69"/>
    </row>
    <row r="130" spans="1:22" ht="14.4" customHeight="1" thickBot="1">
      <c r="A130" s="47">
        <v>129</v>
      </c>
      <c r="B130" s="5">
        <v>5182.5543609534498</v>
      </c>
      <c r="C130" s="5">
        <v>5220.6327073152797</v>
      </c>
      <c r="D130" s="5">
        <f t="shared" ref="D130:D161" si="27">C130-B130</f>
        <v>38.078346361829972</v>
      </c>
      <c r="E130" s="6">
        <v>0.25</v>
      </c>
      <c r="F130" s="6">
        <v>0.237837660976076</v>
      </c>
      <c r="G130" s="5">
        <v>5191.6248178345204</v>
      </c>
      <c r="H130" s="5">
        <v>4.8649356095695904</v>
      </c>
      <c r="I130" s="61" t="str">
        <f t="shared" si="26"/>
        <v>A</v>
      </c>
      <c r="J130" s="12" t="str">
        <f>IF(OR($H130&lt;0,$H130&gt;100),"",DataBar(H130))</f>
        <v>█████</v>
      </c>
      <c r="K130" s="21">
        <f t="shared" ref="K130:K161" si="28">_xlfn.IFNA(_xlfn.RANK.EQ(L130,L:L,0),0)</f>
        <v>83</v>
      </c>
      <c r="L130" s="34">
        <f t="shared" ref="L130:L161" si="29">H130</f>
        <v>4.8649356095695904</v>
      </c>
      <c r="M130" s="16"/>
      <c r="Q130" s="5"/>
      <c r="R130" s="5"/>
      <c r="S130" s="20">
        <v>94</v>
      </c>
      <c r="T130" s="68">
        <v>3718.6</v>
      </c>
      <c r="U130" s="68">
        <v>4.5999999999999996</v>
      </c>
      <c r="V130" s="69"/>
    </row>
    <row r="131" spans="1:22" ht="14.4" customHeight="1" thickBot="1">
      <c r="A131" s="47">
        <v>130</v>
      </c>
      <c r="B131" s="5">
        <v>5222.6327073152797</v>
      </c>
      <c r="C131" s="5">
        <v>5263.9234402175698</v>
      </c>
      <c r="D131" s="5">
        <f t="shared" si="27"/>
        <v>41.290732902290074</v>
      </c>
      <c r="E131" s="6">
        <v>0.25</v>
      </c>
      <c r="F131" s="6">
        <v>0.237663085971654</v>
      </c>
      <c r="G131" s="5">
        <v>5233.7952795028696</v>
      </c>
      <c r="H131" s="5">
        <v>4.9347656113382996</v>
      </c>
      <c r="I131" s="61" t="str">
        <f t="shared" si="26"/>
        <v>A</v>
      </c>
      <c r="J131" s="12" t="str">
        <f>IF(OR($H131&lt;0,$H131&gt;100),"",DataBar(H131))</f>
        <v>█████</v>
      </c>
      <c r="K131" s="21">
        <f t="shared" si="28"/>
        <v>75</v>
      </c>
      <c r="L131" s="34">
        <f t="shared" si="29"/>
        <v>4.9347656113382996</v>
      </c>
      <c r="M131" s="16"/>
      <c r="Q131" s="5"/>
      <c r="R131" s="5"/>
      <c r="S131" s="20">
        <v>95</v>
      </c>
      <c r="T131" s="68">
        <v>3760.9</v>
      </c>
      <c r="U131" s="68">
        <v>4.0999999999999996</v>
      </c>
      <c r="V131" s="69"/>
    </row>
    <row r="132" spans="1:22" ht="15" customHeight="1" thickBot="1">
      <c r="A132" s="47">
        <v>131</v>
      </c>
      <c r="B132" s="5">
        <v>5265.9234402175698</v>
      </c>
      <c r="C132" s="5">
        <v>5304.7666405176096</v>
      </c>
      <c r="D132" s="5">
        <f t="shared" si="27"/>
        <v>38.843200300039825</v>
      </c>
      <c r="E132" s="6">
        <v>0.25</v>
      </c>
      <c r="F132" s="135" t="s">
        <v>42</v>
      </c>
      <c r="G132" s="136"/>
      <c r="H132" s="136"/>
      <c r="I132" s="136"/>
      <c r="J132" s="134"/>
      <c r="K132" s="21">
        <f t="shared" si="28"/>
        <v>156</v>
      </c>
      <c r="L132" s="34">
        <f t="shared" si="29"/>
        <v>0</v>
      </c>
      <c r="M132" s="16"/>
      <c r="Q132" s="5"/>
      <c r="R132" s="5"/>
      <c r="S132" s="20">
        <v>96</v>
      </c>
      <c r="T132" s="68">
        <v>3770.4</v>
      </c>
      <c r="U132" s="68">
        <v>4.7</v>
      </c>
      <c r="V132" s="69"/>
    </row>
    <row r="133" spans="1:22" ht="15" customHeight="1" thickBot="1">
      <c r="A133" s="47">
        <v>132</v>
      </c>
      <c r="B133" s="5">
        <v>5306.7666405176096</v>
      </c>
      <c r="C133" s="5">
        <v>5346.52766554349</v>
      </c>
      <c r="D133" s="5">
        <f t="shared" si="27"/>
        <v>39.761025025880372</v>
      </c>
      <c r="E133" s="6">
        <v>0.25</v>
      </c>
      <c r="F133" s="6">
        <v>0.23798742860624</v>
      </c>
      <c r="G133" s="5">
        <v>5321.8405703333101</v>
      </c>
      <c r="H133" s="5">
        <v>4.8050285575041798</v>
      </c>
      <c r="I133" s="61" t="str">
        <f>IF(LEN(H133)=0,"",
 IF(H133&lt;0,"E",
 IF(H133&lt;=5,"A",
 IF(H133&lt;=10,"B",
 IF(H133&lt;=20,"C",
 "D")))))</f>
        <v>A</v>
      </c>
      <c r="J133" s="12" t="str">
        <f>IF(OR($H133&lt;0,$H133&gt;100),"",DataBar(H133))</f>
        <v>█████</v>
      </c>
      <c r="K133" s="21">
        <f t="shared" si="28"/>
        <v>90</v>
      </c>
      <c r="L133" s="34">
        <f t="shared" si="29"/>
        <v>4.8050285575041798</v>
      </c>
      <c r="M133" s="16"/>
      <c r="Q133" s="5"/>
      <c r="R133" s="5"/>
      <c r="S133" s="20">
        <v>97</v>
      </c>
      <c r="T133" s="68">
        <v>3841.7</v>
      </c>
      <c r="U133" s="68">
        <v>5.3</v>
      </c>
      <c r="V133" s="69"/>
    </row>
    <row r="134" spans="1:22" ht="15" customHeight="1" thickBot="1">
      <c r="A134" s="47">
        <v>133</v>
      </c>
      <c r="B134" s="5">
        <v>5348.52766554349</v>
      </c>
      <c r="C134" s="5">
        <v>5387.5238366311696</v>
      </c>
      <c r="D134" s="5">
        <f t="shared" si="27"/>
        <v>38.996171087679613</v>
      </c>
      <c r="E134" s="6">
        <v>0.25</v>
      </c>
      <c r="F134" s="6">
        <v>0.234787246697793</v>
      </c>
      <c r="G134" s="5">
        <v>5360.8961421781696</v>
      </c>
      <c r="H134" s="5">
        <v>6.0851013208829103</v>
      </c>
      <c r="I134" s="61" t="str">
        <f t="shared" ref="I134:I166" si="30">IF(LEN(H134)=0,"",
IF(H134&lt;0,"E",
IF(H134&lt;=5,"A",
IF(H134&lt;=10,"B",
IF(H134&lt;=20,"C",
"D")))))</f>
        <v>B</v>
      </c>
      <c r="J134" s="12" t="str">
        <f>IF(OR($H134&lt;0,$H134&gt;100),"",DataBar(H134))</f>
        <v>██████</v>
      </c>
      <c r="K134" s="21">
        <f t="shared" si="28"/>
        <v>10</v>
      </c>
      <c r="L134" s="34">
        <f t="shared" si="29"/>
        <v>6.0851013208829103</v>
      </c>
      <c r="M134" s="16"/>
      <c r="Q134" s="5"/>
      <c r="R134" s="5"/>
      <c r="S134" s="20">
        <v>98</v>
      </c>
      <c r="T134" s="68">
        <v>3850.4</v>
      </c>
      <c r="U134" s="68">
        <v>5.3</v>
      </c>
      <c r="V134" s="69"/>
    </row>
    <row r="135" spans="1:22" ht="15" customHeight="1" thickBot="1">
      <c r="A135" s="47">
        <v>134</v>
      </c>
      <c r="B135" s="5">
        <v>5389.5238366311696</v>
      </c>
      <c r="C135" s="5">
        <v>5426.68435826716</v>
      </c>
      <c r="D135" s="5">
        <f t="shared" si="27"/>
        <v>37.160521635990335</v>
      </c>
      <c r="E135" s="6">
        <v>0.25</v>
      </c>
      <c r="F135" s="6">
        <v>0.23867318187233499</v>
      </c>
      <c r="G135" s="5">
        <v>5389.724056686</v>
      </c>
      <c r="H135" s="5">
        <v>4.53072725106587</v>
      </c>
      <c r="I135" s="61" t="str">
        <f t="shared" si="30"/>
        <v>A</v>
      </c>
      <c r="J135" s="12" t="str">
        <f>IF(OR($H135&lt;0,$H135&gt;100),"",DataBar(H135))</f>
        <v>█████</v>
      </c>
      <c r="K135" s="21">
        <f t="shared" si="28"/>
        <v>105</v>
      </c>
      <c r="L135" s="34">
        <f t="shared" si="29"/>
        <v>4.53072725106587</v>
      </c>
      <c r="M135" s="16"/>
      <c r="Q135" s="5"/>
      <c r="R135" s="5"/>
      <c r="S135" s="20">
        <v>99</v>
      </c>
      <c r="T135" s="68">
        <v>3926.5</v>
      </c>
      <c r="U135" s="68">
        <v>5</v>
      </c>
      <c r="V135" s="69"/>
    </row>
    <row r="136" spans="1:22" ht="15" customHeight="1" thickBot="1">
      <c r="A136" s="47">
        <v>135</v>
      </c>
      <c r="B136" s="5">
        <v>5428.68435826716</v>
      </c>
      <c r="C136" s="5">
        <v>5468.4453832930403</v>
      </c>
      <c r="D136" s="5">
        <f t="shared" si="27"/>
        <v>39.761025025880372</v>
      </c>
      <c r="E136" s="6">
        <v>0.25</v>
      </c>
      <c r="F136" s="6">
        <v>0.23631700398369901</v>
      </c>
      <c r="G136" s="5">
        <v>5435.8907233526697</v>
      </c>
      <c r="H136" s="5">
        <v>5.4731984065205497</v>
      </c>
      <c r="I136" s="61" t="str">
        <f t="shared" si="30"/>
        <v>B</v>
      </c>
      <c r="J136" s="12" t="str">
        <f>IF(OR($H136&lt;0,$H136&gt;100),"",DataBar(H136))</f>
        <v>█████</v>
      </c>
      <c r="K136" s="21">
        <f t="shared" si="28"/>
        <v>39</v>
      </c>
      <c r="L136" s="34">
        <f t="shared" si="29"/>
        <v>5.4731984065205497</v>
      </c>
      <c r="M136" s="16"/>
      <c r="Q136" s="5"/>
      <c r="R136" s="5"/>
      <c r="S136" s="20">
        <v>100</v>
      </c>
      <c r="T136" s="68">
        <v>3934.7</v>
      </c>
      <c r="U136" s="68">
        <v>2.9</v>
      </c>
      <c r="V136" s="69"/>
    </row>
    <row r="137" spans="1:22" ht="14.4" customHeight="1" thickBot="1">
      <c r="A137" s="47">
        <v>136</v>
      </c>
      <c r="B137" s="5">
        <v>5470.4453832930403</v>
      </c>
      <c r="C137" s="5">
        <v>5509.9004667436402</v>
      </c>
      <c r="D137" s="5">
        <f t="shared" si="27"/>
        <v>39.455083450599886</v>
      </c>
      <c r="E137" s="6">
        <v>0.25</v>
      </c>
      <c r="F137" s="6">
        <v>0.23670383915944501</v>
      </c>
      <c r="G137" s="5">
        <v>5475.3907233526697</v>
      </c>
      <c r="H137" s="5">
        <v>5.3184643362220196</v>
      </c>
      <c r="I137" s="61" t="str">
        <f t="shared" si="30"/>
        <v>B</v>
      </c>
      <c r="J137" s="12" t="str">
        <f>IF(OR($H137&lt;0,$H137&gt;100),"",DataBar(H137))</f>
        <v>█████</v>
      </c>
      <c r="K137" s="21">
        <f t="shared" si="28"/>
        <v>50</v>
      </c>
      <c r="L137" s="34">
        <f t="shared" si="29"/>
        <v>5.3184643362220196</v>
      </c>
      <c r="M137" s="16"/>
      <c r="Q137" s="5"/>
      <c r="R137" s="5"/>
      <c r="S137" s="20">
        <v>101</v>
      </c>
      <c r="T137" s="68">
        <v>4010.5</v>
      </c>
      <c r="U137" s="68">
        <v>3.9</v>
      </c>
      <c r="V137" s="69"/>
    </row>
    <row r="138" spans="1:22" ht="15" customHeight="1" thickBot="1">
      <c r="A138" s="47">
        <v>137</v>
      </c>
      <c r="B138" s="5">
        <v>5511.9004667436402</v>
      </c>
      <c r="C138" s="5">
        <v>5551.2025794066003</v>
      </c>
      <c r="D138" s="5">
        <f t="shared" si="27"/>
        <v>39.302112662960099</v>
      </c>
      <c r="E138" s="6">
        <v>0.25</v>
      </c>
      <c r="F138" s="6">
        <v>0.23869076528941499</v>
      </c>
      <c r="G138" s="5">
        <v>5548.5573900193303</v>
      </c>
      <c r="H138" s="5">
        <v>4.5236938842341301</v>
      </c>
      <c r="I138" s="61" t="str">
        <f t="shared" si="30"/>
        <v>A</v>
      </c>
      <c r="J138" s="12" t="str">
        <f>IF(OR($H138&lt;0,$H138&gt;100),"",DataBar(H138))</f>
        <v>█████</v>
      </c>
      <c r="K138" s="21">
        <f t="shared" si="28"/>
        <v>107</v>
      </c>
      <c r="L138" s="34">
        <f t="shared" si="29"/>
        <v>4.5236938842341301</v>
      </c>
      <c r="M138" s="16"/>
      <c r="Q138" s="5"/>
      <c r="R138" s="5"/>
      <c r="S138" s="20">
        <v>102</v>
      </c>
      <c r="T138" s="68">
        <v>4013.1</v>
      </c>
      <c r="U138" s="68">
        <v>4.4000000000000004</v>
      </c>
      <c r="V138" s="69"/>
    </row>
    <row r="139" spans="1:22" ht="15" customHeight="1" thickBot="1">
      <c r="A139" s="47">
        <v>138</v>
      </c>
      <c r="B139" s="5">
        <v>5553.2025794066003</v>
      </c>
      <c r="C139" s="5">
        <v>5592.5046920695604</v>
      </c>
      <c r="D139" s="5">
        <f t="shared" si="27"/>
        <v>39.302112662960099</v>
      </c>
      <c r="E139" s="6">
        <v>0.25</v>
      </c>
      <c r="F139" s="6">
        <v>0.23568400096884101</v>
      </c>
      <c r="G139" s="5">
        <v>5553.6407233526697</v>
      </c>
      <c r="H139" s="5">
        <v>5.7263996124635899</v>
      </c>
      <c r="I139" s="61" t="str">
        <f t="shared" si="30"/>
        <v>B</v>
      </c>
      <c r="J139" s="12" t="str">
        <f>IF(OR($H139&lt;0,$H139&gt;100),"",DataBar(H139))</f>
        <v>██████</v>
      </c>
      <c r="K139" s="21">
        <f t="shared" si="28"/>
        <v>23</v>
      </c>
      <c r="L139" s="34">
        <f t="shared" si="29"/>
        <v>5.7263996124635899</v>
      </c>
      <c r="M139" s="16"/>
      <c r="Q139" s="5"/>
      <c r="R139" s="5"/>
      <c r="S139" s="20">
        <v>103</v>
      </c>
      <c r="T139" s="68">
        <v>4055</v>
      </c>
      <c r="U139" s="68">
        <v>4.2</v>
      </c>
      <c r="V139" s="69"/>
    </row>
    <row r="140" spans="1:22" ht="14.4" customHeight="1" thickBot="1">
      <c r="A140" s="47">
        <v>139</v>
      </c>
      <c r="B140" s="5">
        <v>5594.5046920695604</v>
      </c>
      <c r="C140" s="5">
        <v>5634.1127463078101</v>
      </c>
      <c r="D140" s="5">
        <f t="shared" si="27"/>
        <v>39.608054238249679</v>
      </c>
      <c r="E140" s="6">
        <v>0.25</v>
      </c>
      <c r="F140" s="6">
        <v>0.23622908689830199</v>
      </c>
      <c r="G140" s="5">
        <v>5631.6407233526697</v>
      </c>
      <c r="H140" s="5">
        <v>5.5083652406793</v>
      </c>
      <c r="I140" s="61" t="str">
        <f t="shared" si="30"/>
        <v>B</v>
      </c>
      <c r="J140" s="12" t="str">
        <f>IF(OR($H140&lt;0,$H140&gt;100),"",DataBar(H140))</f>
        <v>██████</v>
      </c>
      <c r="K140" s="21">
        <f t="shared" si="28"/>
        <v>38</v>
      </c>
      <c r="L140" s="34">
        <f t="shared" si="29"/>
        <v>5.5083652406793</v>
      </c>
      <c r="M140" s="16"/>
      <c r="Q140" s="5"/>
      <c r="R140" s="5"/>
      <c r="S140" s="20">
        <v>104</v>
      </c>
      <c r="T140" s="68">
        <v>4116.3999999999996</v>
      </c>
      <c r="U140" s="68">
        <v>5.3</v>
      </c>
      <c r="V140" s="69"/>
    </row>
    <row r="141" spans="1:22" ht="15" customHeight="1" thickBot="1">
      <c r="A141" s="47">
        <v>140</v>
      </c>
      <c r="B141" s="5">
        <v>5636.1127463078101</v>
      </c>
      <c r="C141" s="5">
        <v>5675.56782975841</v>
      </c>
      <c r="D141" s="5">
        <f t="shared" si="27"/>
        <v>39.455083450599886</v>
      </c>
      <c r="E141" s="6">
        <v>0.25</v>
      </c>
      <c r="F141" s="6">
        <v>0.23693242358147701</v>
      </c>
      <c r="G141" s="5">
        <v>5669.8073900193303</v>
      </c>
      <c r="H141" s="5">
        <v>5.2270305674092503</v>
      </c>
      <c r="I141" s="61" t="str">
        <f t="shared" si="30"/>
        <v>B</v>
      </c>
      <c r="J141" s="12" t="str">
        <f>IF(OR($H141&lt;0,$H141&gt;100),"",DataBar(H141))</f>
        <v>█████</v>
      </c>
      <c r="K141" s="21">
        <f t="shared" si="28"/>
        <v>60</v>
      </c>
      <c r="L141" s="34">
        <f t="shared" si="29"/>
        <v>5.2270305674092503</v>
      </c>
      <c r="M141" s="16"/>
      <c r="Q141" s="5"/>
      <c r="R141" s="5"/>
      <c r="S141" s="20">
        <v>105</v>
      </c>
      <c r="T141" s="68">
        <v>4177.3999999999996</v>
      </c>
      <c r="U141" s="68">
        <v>5.3</v>
      </c>
      <c r="V141" s="69"/>
    </row>
    <row r="142" spans="1:22" ht="15" customHeight="1" thickBot="1">
      <c r="A142" s="47">
        <v>141</v>
      </c>
      <c r="B142" s="5">
        <v>5677.56782975841</v>
      </c>
      <c r="C142" s="5">
        <v>5717.3288547842903</v>
      </c>
      <c r="D142" s="5">
        <f t="shared" si="27"/>
        <v>39.761025025880372</v>
      </c>
      <c r="E142" s="6">
        <v>0.25</v>
      </c>
      <c r="F142" s="6">
        <v>0.23825117986243</v>
      </c>
      <c r="G142" s="5">
        <v>5681.1407233526597</v>
      </c>
      <c r="H142" s="5">
        <v>4.6995280550279004</v>
      </c>
      <c r="I142" s="61" t="str">
        <f t="shared" si="30"/>
        <v>A</v>
      </c>
      <c r="J142" s="12" t="str">
        <f>IF(OR($H142&lt;0,$H142&gt;100),"",DataBar(H142))</f>
        <v>█████</v>
      </c>
      <c r="K142" s="21">
        <f t="shared" si="28"/>
        <v>98</v>
      </c>
      <c r="L142" s="34">
        <f t="shared" si="29"/>
        <v>4.6995280550279004</v>
      </c>
      <c r="M142" s="16"/>
      <c r="Q142" s="5"/>
      <c r="R142" s="5"/>
      <c r="S142" s="20">
        <v>106</v>
      </c>
      <c r="T142" s="68">
        <v>4187.2</v>
      </c>
      <c r="U142" s="68">
        <v>3.3</v>
      </c>
      <c r="V142" s="69"/>
    </row>
    <row r="143" spans="1:22" ht="15" customHeight="1" thickBot="1">
      <c r="A143" s="47">
        <v>142</v>
      </c>
      <c r="B143" s="5">
        <v>5719.3288547842903</v>
      </c>
      <c r="C143" s="5">
        <v>5758.93690902253</v>
      </c>
      <c r="D143" s="5">
        <f t="shared" si="27"/>
        <v>39.608054238239674</v>
      </c>
      <c r="E143" s="6">
        <v>0.25</v>
      </c>
      <c r="F143" s="6">
        <v>0.23935893513843101</v>
      </c>
      <c r="G143" s="5">
        <v>5728.7867400393297</v>
      </c>
      <c r="H143" s="5">
        <v>4.2564259446275701</v>
      </c>
      <c r="I143" s="61" t="str">
        <f t="shared" si="30"/>
        <v>A</v>
      </c>
      <c r="J143" s="12" t="str">
        <f>IF(OR($H143&lt;0,$H143&gt;100),"",DataBar(H143))</f>
        <v>████</v>
      </c>
      <c r="K143" s="21">
        <f t="shared" si="28"/>
        <v>121</v>
      </c>
      <c r="L143" s="34">
        <f t="shared" si="29"/>
        <v>4.2564259446275701</v>
      </c>
      <c r="M143" s="16"/>
      <c r="Q143" s="5"/>
      <c r="R143" s="5"/>
      <c r="S143" s="20">
        <v>107</v>
      </c>
      <c r="T143" s="68">
        <v>4225.3</v>
      </c>
      <c r="U143" s="68">
        <v>4.5</v>
      </c>
      <c r="V143" s="69"/>
    </row>
    <row r="144" spans="1:22" ht="15" customHeight="1" thickBot="1">
      <c r="A144" s="47">
        <v>143</v>
      </c>
      <c r="B144" s="5">
        <v>5760.93690902253</v>
      </c>
      <c r="C144" s="5">
        <v>5800.8509048360502</v>
      </c>
      <c r="D144" s="5">
        <f t="shared" si="27"/>
        <v>39.91399581352016</v>
      </c>
      <c r="E144" s="6">
        <v>0.25</v>
      </c>
      <c r="F144" s="6">
        <v>0.237635760264652</v>
      </c>
      <c r="G144" s="5">
        <v>5761.5386278494698</v>
      </c>
      <c r="H144" s="5">
        <v>4.9456958941391997</v>
      </c>
      <c r="I144" s="61" t="str">
        <f t="shared" si="30"/>
        <v>A</v>
      </c>
      <c r="J144" s="12" t="str">
        <f>IF(OR($H144&lt;0,$H144&gt;100),"",DataBar(H144))</f>
        <v>█████</v>
      </c>
      <c r="K144" s="21">
        <f t="shared" si="28"/>
        <v>74</v>
      </c>
      <c r="L144" s="34">
        <f t="shared" si="29"/>
        <v>4.9456958941391997</v>
      </c>
      <c r="M144" s="16"/>
      <c r="Q144" s="5"/>
      <c r="R144" s="5"/>
      <c r="S144" s="20">
        <v>108</v>
      </c>
      <c r="T144" s="68">
        <v>4263.3999999999996</v>
      </c>
      <c r="U144" s="68">
        <v>4.4000000000000004</v>
      </c>
      <c r="V144" s="69"/>
    </row>
    <row r="145" spans="1:22" ht="15" customHeight="1" thickBot="1">
      <c r="A145" s="47">
        <v>144</v>
      </c>
      <c r="B145" s="5">
        <v>5802.8509048360502</v>
      </c>
      <c r="C145" s="5">
        <v>5842.1530174990103</v>
      </c>
      <c r="D145" s="5">
        <f t="shared" si="27"/>
        <v>39.302112662960099</v>
      </c>
      <c r="E145" s="6">
        <v>0.25</v>
      </c>
      <c r="F145" s="6">
        <v>0.23466416277823701</v>
      </c>
      <c r="G145" s="5">
        <v>5826.8932533264197</v>
      </c>
      <c r="H145" s="5">
        <v>6.1343348887051699</v>
      </c>
      <c r="I145" s="61" t="str">
        <f t="shared" si="30"/>
        <v>B</v>
      </c>
      <c r="J145" s="12" t="str">
        <f>IF(OR($H145&lt;0,$H145&gt;100),"",DataBar(H145))</f>
        <v>██████</v>
      </c>
      <c r="K145" s="21">
        <f t="shared" si="28"/>
        <v>9</v>
      </c>
      <c r="L145" s="34">
        <f t="shared" si="29"/>
        <v>6.1343348887051699</v>
      </c>
      <c r="M145" s="20"/>
      <c r="N145" s="20"/>
      <c r="Q145" s="5"/>
      <c r="R145" s="5"/>
      <c r="S145" s="20">
        <v>109</v>
      </c>
      <c r="T145" s="68">
        <v>4313.1000000000004</v>
      </c>
      <c r="U145" s="68">
        <v>6</v>
      </c>
      <c r="V145" s="69"/>
    </row>
    <row r="146" spans="1:22" ht="15" customHeight="1" thickBot="1">
      <c r="A146" s="47">
        <v>145</v>
      </c>
      <c r="B146" s="5">
        <v>5844.1530174990103</v>
      </c>
      <c r="C146" s="5">
        <v>5883.76107173726</v>
      </c>
      <c r="D146" s="5">
        <f t="shared" si="27"/>
        <v>39.608054238249679</v>
      </c>
      <c r="E146" s="6">
        <v>0.25</v>
      </c>
      <c r="F146" s="6">
        <v>0.23833909694782701</v>
      </c>
      <c r="G146" s="5">
        <v>5881.22658665975</v>
      </c>
      <c r="H146" s="5">
        <v>4.6643612208691501</v>
      </c>
      <c r="I146" s="61" t="str">
        <f t="shared" si="30"/>
        <v>A</v>
      </c>
      <c r="J146" s="12" t="str">
        <f>IF(OR($H146&lt;0,$H146&gt;100),"",DataBar(H146))</f>
        <v>█████</v>
      </c>
      <c r="K146" s="21">
        <f t="shared" si="28"/>
        <v>100</v>
      </c>
      <c r="L146" s="34">
        <f t="shared" si="29"/>
        <v>4.6643612208691501</v>
      </c>
      <c r="M146" s="20"/>
      <c r="N146" s="20"/>
      <c r="Q146" s="5"/>
      <c r="R146" s="5"/>
      <c r="S146" s="20">
        <v>110</v>
      </c>
      <c r="T146" s="68">
        <v>4370.5</v>
      </c>
      <c r="U146" s="68">
        <v>3.7</v>
      </c>
      <c r="V146" s="69"/>
    </row>
    <row r="147" spans="1:22" ht="15" customHeight="1" thickBot="1">
      <c r="A147" s="47">
        <v>146</v>
      </c>
      <c r="B147" s="5">
        <v>5885.76107173726</v>
      </c>
      <c r="C147" s="5">
        <v>5925.5220967631403</v>
      </c>
      <c r="D147" s="5">
        <f t="shared" si="27"/>
        <v>39.761025025880372</v>
      </c>
      <c r="E147" s="6">
        <v>0.25</v>
      </c>
      <c r="F147" s="6">
        <v>0.235578500466365</v>
      </c>
      <c r="G147" s="5">
        <v>5905.5599199930803</v>
      </c>
      <c r="H147" s="5">
        <v>5.7685998134541103</v>
      </c>
      <c r="I147" s="61" t="str">
        <f t="shared" si="30"/>
        <v>B</v>
      </c>
      <c r="J147" s="12" t="str">
        <f>IF(OR($H147&lt;0,$H147&gt;100),"",DataBar(H147))</f>
        <v>██████</v>
      </c>
      <c r="K147" s="21">
        <f t="shared" si="28"/>
        <v>21</v>
      </c>
      <c r="L147" s="34">
        <f t="shared" si="29"/>
        <v>5.7685998134541103</v>
      </c>
      <c r="M147" s="20"/>
      <c r="N147" s="20"/>
      <c r="P147" s="20"/>
      <c r="Q147" s="5"/>
      <c r="R147" s="5"/>
      <c r="S147" s="20">
        <v>111</v>
      </c>
      <c r="T147" s="68">
        <v>4409.2</v>
      </c>
      <c r="U147" s="68">
        <v>3.2</v>
      </c>
      <c r="V147" s="69"/>
    </row>
    <row r="148" spans="1:22" ht="15" customHeight="1" thickBot="1">
      <c r="A148" s="47">
        <v>147</v>
      </c>
      <c r="B148" s="5">
        <v>5927.5220967631403</v>
      </c>
      <c r="C148" s="5">
        <v>5966.6712386384597</v>
      </c>
      <c r="D148" s="5">
        <f t="shared" si="27"/>
        <v>39.149141875319401</v>
      </c>
      <c r="E148" s="6">
        <v>0.25</v>
      </c>
      <c r="F148" s="6">
        <v>0.23786434468668399</v>
      </c>
      <c r="G148" s="5">
        <v>5964.6432533264197</v>
      </c>
      <c r="H148" s="5">
        <v>4.85426212532645</v>
      </c>
      <c r="I148" s="61" t="str">
        <f t="shared" si="30"/>
        <v>A</v>
      </c>
      <c r="J148" s="12" t="str">
        <f>IF(OR($H148&lt;0,$H148&gt;100),"",DataBar(H148))</f>
        <v>█████</v>
      </c>
      <c r="K148" s="21">
        <f t="shared" si="28"/>
        <v>85</v>
      </c>
      <c r="L148" s="34">
        <f t="shared" si="29"/>
        <v>4.85426212532645</v>
      </c>
      <c r="M148" s="20"/>
      <c r="N148" s="20"/>
      <c r="P148" s="20"/>
      <c r="Q148" s="5"/>
      <c r="R148" s="5"/>
      <c r="S148" s="20">
        <v>112</v>
      </c>
      <c r="T148" s="68">
        <v>4434.3999999999996</v>
      </c>
      <c r="U148" s="68">
        <v>5.9</v>
      </c>
      <c r="V148" s="69"/>
    </row>
    <row r="149" spans="1:22" ht="15" customHeight="1" thickBot="1">
      <c r="A149" s="47">
        <v>148</v>
      </c>
      <c r="B149" s="5">
        <v>5968.6712386384597</v>
      </c>
      <c r="C149" s="5">
        <v>6008.1263220890596</v>
      </c>
      <c r="D149" s="5">
        <f t="shared" si="27"/>
        <v>39.455083450599886</v>
      </c>
      <c r="E149" s="6">
        <v>0.25</v>
      </c>
      <c r="F149" s="6">
        <v>0.23687967333023899</v>
      </c>
      <c r="G149" s="5">
        <v>5983.6432533264197</v>
      </c>
      <c r="H149" s="5">
        <v>5.2481306679045199</v>
      </c>
      <c r="I149" s="61" t="str">
        <f t="shared" si="30"/>
        <v>B</v>
      </c>
      <c r="J149" s="12" t="str">
        <f>IF(OR($H149&lt;0,$H149&gt;100),"",DataBar(H149))</f>
        <v>█████</v>
      </c>
      <c r="K149" s="21">
        <f t="shared" si="28"/>
        <v>58</v>
      </c>
      <c r="L149" s="34">
        <f t="shared" si="29"/>
        <v>5.2481306679045199</v>
      </c>
      <c r="M149" s="20"/>
      <c r="N149" s="20"/>
      <c r="Q149" s="5"/>
      <c r="R149" s="5"/>
      <c r="S149" s="20">
        <v>113</v>
      </c>
      <c r="T149" s="68">
        <v>4508.2</v>
      </c>
      <c r="U149" s="68">
        <v>5.3</v>
      </c>
      <c r="V149" s="69"/>
    </row>
    <row r="150" spans="1:22" ht="15" customHeight="1" thickBot="1">
      <c r="A150" s="47">
        <v>149</v>
      </c>
      <c r="B150" s="5">
        <v>6010.1263220890596</v>
      </c>
      <c r="C150" s="5">
        <v>6049.7343763273002</v>
      </c>
      <c r="D150" s="5">
        <f t="shared" si="27"/>
        <v>39.608054238240584</v>
      </c>
      <c r="E150" s="6">
        <v>0.25</v>
      </c>
      <c r="F150" s="6">
        <v>0.23686208991315899</v>
      </c>
      <c r="G150" s="5">
        <v>6021.22658665975</v>
      </c>
      <c r="H150" s="5">
        <v>5.2551640347362696</v>
      </c>
      <c r="I150" s="61" t="str">
        <f t="shared" si="30"/>
        <v>B</v>
      </c>
      <c r="J150" s="12" t="str">
        <f>IF(OR($H150&lt;0,$H150&gt;100),"",DataBar(H150))</f>
        <v>█████</v>
      </c>
      <c r="K150" s="21">
        <f t="shared" si="28"/>
        <v>57</v>
      </c>
      <c r="L150" s="34">
        <f t="shared" si="29"/>
        <v>5.2551640347362696</v>
      </c>
      <c r="M150" s="20"/>
      <c r="N150" s="20"/>
      <c r="Q150" s="5"/>
      <c r="R150" s="5"/>
      <c r="S150" s="20">
        <v>114</v>
      </c>
      <c r="T150" s="68">
        <v>4519.6000000000004</v>
      </c>
      <c r="U150" s="68">
        <v>5.2</v>
      </c>
      <c r="V150" s="69"/>
    </row>
    <row r="151" spans="1:22" ht="15" customHeight="1" thickBot="1">
      <c r="A151" s="47">
        <v>150</v>
      </c>
      <c r="B151" s="5">
        <v>6051.7343763273002</v>
      </c>
      <c r="C151" s="5">
        <v>6089.3538103262199</v>
      </c>
      <c r="D151" s="5">
        <f t="shared" si="27"/>
        <v>37.619433998919703</v>
      </c>
      <c r="E151" s="6">
        <v>0.25</v>
      </c>
      <c r="F151" s="6">
        <v>0.23649283815449201</v>
      </c>
      <c r="G151" s="5">
        <v>6060.8099199930803</v>
      </c>
      <c r="H151" s="5">
        <v>5.4028647382030401</v>
      </c>
      <c r="I151" s="61" t="str">
        <f t="shared" si="30"/>
        <v>B</v>
      </c>
      <c r="J151" s="12" t="str">
        <f>IF(OR($H151&lt;0,$H151&gt;100),"",DataBar(H151))</f>
        <v>█████</v>
      </c>
      <c r="K151" s="21">
        <f t="shared" si="28"/>
        <v>45</v>
      </c>
      <c r="L151" s="34">
        <f t="shared" si="29"/>
        <v>5.4028647382030401</v>
      </c>
      <c r="M151" s="20"/>
      <c r="N151" s="20"/>
      <c r="Q151" s="5"/>
      <c r="R151" s="5"/>
      <c r="S151" s="20">
        <v>115</v>
      </c>
      <c r="T151" s="68">
        <v>4590.8999999999996</v>
      </c>
      <c r="U151" s="68">
        <v>4.9000000000000004</v>
      </c>
      <c r="V151" s="69"/>
    </row>
    <row r="152" spans="1:22" ht="14.4" customHeight="1" thickBot="1">
      <c r="A152" s="47">
        <v>151</v>
      </c>
      <c r="B152" s="5">
        <v>6091.3538103262199</v>
      </c>
      <c r="C152" s="5">
        <v>6131.2678061397401</v>
      </c>
      <c r="D152" s="5">
        <f t="shared" si="27"/>
        <v>39.91399581352016</v>
      </c>
      <c r="E152" s="6">
        <v>0.25</v>
      </c>
      <c r="F152" s="6">
        <v>0.235947752225032</v>
      </c>
      <c r="G152" s="5">
        <v>6097.8099199930803</v>
      </c>
      <c r="H152" s="5">
        <v>5.62089910998733</v>
      </c>
      <c r="I152" s="61" t="str">
        <f t="shared" si="30"/>
        <v>B</v>
      </c>
      <c r="J152" s="12" t="str">
        <f>IF(OR($H152&lt;0,$H152&gt;100),"",DataBar(H152))</f>
        <v>██████</v>
      </c>
      <c r="K152" s="21">
        <f t="shared" si="28"/>
        <v>33</v>
      </c>
      <c r="L152" s="34">
        <f t="shared" si="29"/>
        <v>5.62089910998733</v>
      </c>
      <c r="M152" s="20"/>
      <c r="N152" s="20"/>
      <c r="Q152" s="5"/>
      <c r="R152" s="5"/>
      <c r="S152" s="20">
        <v>116</v>
      </c>
      <c r="T152" s="68">
        <v>4599.2</v>
      </c>
      <c r="U152" s="68">
        <v>5.0999999999999996</v>
      </c>
      <c r="V152" s="69"/>
    </row>
    <row r="153" spans="1:22" ht="15" customHeight="1" thickBot="1">
      <c r="A153" s="47">
        <v>152</v>
      </c>
      <c r="B153" s="5">
        <v>6133.2678061397401</v>
      </c>
      <c r="C153" s="5">
        <v>6172.8758603779797</v>
      </c>
      <c r="D153" s="5">
        <f t="shared" si="27"/>
        <v>39.608054238239674</v>
      </c>
      <c r="E153" s="6">
        <v>0.25</v>
      </c>
      <c r="F153" s="6">
        <v>0.234365244687888</v>
      </c>
      <c r="G153" s="5">
        <v>6136.9098687689702</v>
      </c>
      <c r="H153" s="5">
        <v>6.2539021248449602</v>
      </c>
      <c r="I153" s="61" t="str">
        <f t="shared" si="30"/>
        <v>B</v>
      </c>
      <c r="J153" s="12" t="str">
        <f>IF(OR($H153&lt;0,$H153&gt;100),"",DataBar(H153))</f>
        <v>██████</v>
      </c>
      <c r="K153" s="21">
        <f t="shared" si="28"/>
        <v>7</v>
      </c>
      <c r="L153" s="34">
        <f t="shared" si="29"/>
        <v>6.2539021248449602</v>
      </c>
      <c r="M153" s="20"/>
      <c r="N153" s="20"/>
      <c r="Q153" s="5"/>
      <c r="R153" s="5"/>
      <c r="S153" s="20">
        <v>117</v>
      </c>
      <c r="T153" s="68">
        <v>4642</v>
      </c>
      <c r="U153" s="68">
        <v>6</v>
      </c>
      <c r="V153" s="69"/>
    </row>
    <row r="154" spans="1:22" ht="15" customHeight="1" thickBot="1">
      <c r="A154" s="47">
        <v>153</v>
      </c>
      <c r="B154" s="5">
        <v>6174.8758603779797</v>
      </c>
      <c r="C154" s="5">
        <v>6214.4839146162203</v>
      </c>
      <c r="D154" s="5">
        <f t="shared" si="27"/>
        <v>39.608054238240584</v>
      </c>
      <c r="E154" s="6">
        <v>0.25</v>
      </c>
      <c r="F154" s="6">
        <v>0.23682692307900099</v>
      </c>
      <c r="G154" s="5">
        <v>6175.1853757398203</v>
      </c>
      <c r="H154" s="5">
        <v>5.2692307683997699</v>
      </c>
      <c r="I154" s="61" t="str">
        <f t="shared" si="30"/>
        <v>B</v>
      </c>
      <c r="J154" s="12" t="str">
        <f>IF(OR($H154&lt;0,$H154&gt;100),"",DataBar(H154))</f>
        <v>█████</v>
      </c>
      <c r="K154" s="21">
        <f t="shared" si="28"/>
        <v>56</v>
      </c>
      <c r="L154" s="34">
        <f t="shared" si="29"/>
        <v>5.2692307683997699</v>
      </c>
      <c r="M154" s="20"/>
      <c r="N154" s="20"/>
      <c r="Q154" s="5"/>
      <c r="R154" s="5"/>
      <c r="S154" s="20">
        <v>118</v>
      </c>
      <c r="T154" s="68">
        <v>4688.8</v>
      </c>
      <c r="U154" s="68">
        <v>3</v>
      </c>
      <c r="V154" s="69"/>
    </row>
    <row r="155" spans="1:22" ht="15" customHeight="1" thickBot="1">
      <c r="A155" s="47">
        <v>154</v>
      </c>
      <c r="B155" s="5">
        <v>6216.4839146162203</v>
      </c>
      <c r="C155" s="5">
        <v>6255.1741441286204</v>
      </c>
      <c r="D155" s="5">
        <f t="shared" si="27"/>
        <v>38.690229512400037</v>
      </c>
      <c r="E155" s="6">
        <v>0.25</v>
      </c>
      <c r="F155" s="6">
        <v>0.24034360649487599</v>
      </c>
      <c r="G155" s="5">
        <v>6220.8986995674504</v>
      </c>
      <c r="H155" s="5">
        <v>3.8625574020495002</v>
      </c>
      <c r="I155" s="61" t="str">
        <f t="shared" si="30"/>
        <v>A</v>
      </c>
      <c r="J155" s="12" t="str">
        <f>IF(OR($H155&lt;0,$H155&gt;100),"",DataBar(H155))</f>
        <v>████</v>
      </c>
      <c r="K155" s="21">
        <f t="shared" si="28"/>
        <v>136</v>
      </c>
      <c r="L155" s="34">
        <f t="shared" si="29"/>
        <v>3.8625574020495002</v>
      </c>
      <c r="M155" s="20"/>
      <c r="N155" s="20"/>
      <c r="Q155" s="5"/>
      <c r="R155" s="5"/>
      <c r="S155" s="20">
        <v>119</v>
      </c>
      <c r="T155" s="68">
        <v>4728.3</v>
      </c>
      <c r="U155" s="68">
        <v>2</v>
      </c>
      <c r="V155" s="69"/>
    </row>
    <row r="156" spans="1:22" ht="15" customHeight="1" thickBot="1">
      <c r="A156" s="47">
        <v>155</v>
      </c>
      <c r="B156" s="5">
        <v>6257.1741441286204</v>
      </c>
      <c r="C156" s="5">
        <v>6296.9351691544998</v>
      </c>
      <c r="D156" s="5">
        <f t="shared" si="27"/>
        <v>39.761025025879462</v>
      </c>
      <c r="E156" s="6">
        <v>0.25</v>
      </c>
      <c r="F156" s="6">
        <v>0.23499824770274499</v>
      </c>
      <c r="G156" s="5">
        <v>6292.6025969058501</v>
      </c>
      <c r="H156" s="5">
        <v>6.0007009189018996</v>
      </c>
      <c r="I156" s="61" t="str">
        <f t="shared" si="30"/>
        <v>B</v>
      </c>
      <c r="J156" s="12" t="str">
        <f>IF(OR($H156&lt;0,$H156&gt;100),"",DataBar(H156))</f>
        <v>██████</v>
      </c>
      <c r="K156" s="21">
        <f t="shared" si="28"/>
        <v>12</v>
      </c>
      <c r="L156" s="34">
        <f t="shared" si="29"/>
        <v>6.0007009189018996</v>
      </c>
      <c r="M156" s="20"/>
      <c r="N156" s="20"/>
      <c r="Q156" s="5"/>
      <c r="R156" s="5"/>
      <c r="S156" s="20">
        <v>120</v>
      </c>
      <c r="T156" s="68">
        <v>4800.1000000000004</v>
      </c>
      <c r="U156" s="68">
        <v>4.5999999999999996</v>
      </c>
      <c r="V156" s="69"/>
    </row>
    <row r="157" spans="1:22" ht="15" customHeight="1" thickBot="1">
      <c r="A157" s="47">
        <v>156</v>
      </c>
      <c r="B157" s="5">
        <v>6298.9351691544998</v>
      </c>
      <c r="C157" s="5">
        <v>6338.3902526050997</v>
      </c>
      <c r="D157" s="5">
        <f t="shared" si="27"/>
        <v>39.455083450599886</v>
      </c>
      <c r="E157" s="6">
        <v>0.25</v>
      </c>
      <c r="F157" s="6">
        <v>0.23811051252579499</v>
      </c>
      <c r="G157" s="5">
        <v>6311.0717825839301</v>
      </c>
      <c r="H157" s="5">
        <v>4.7557949896819203</v>
      </c>
      <c r="I157" s="61" t="str">
        <f t="shared" si="30"/>
        <v>A</v>
      </c>
      <c r="J157" s="12" t="str">
        <f>IF(OR($H157&lt;0,$H157&gt;100),"",DataBar(H157))</f>
        <v>█████</v>
      </c>
      <c r="K157" s="21">
        <f t="shared" si="28"/>
        <v>95</v>
      </c>
      <c r="L157" s="34">
        <f t="shared" si="29"/>
        <v>4.7557949896819203</v>
      </c>
      <c r="M157" s="20"/>
      <c r="N157" s="20"/>
      <c r="Q157" s="5"/>
      <c r="R157" s="5"/>
      <c r="S157" s="20">
        <v>121</v>
      </c>
      <c r="T157" s="68">
        <v>4810.6000000000004</v>
      </c>
      <c r="U157" s="68">
        <v>3.1</v>
      </c>
      <c r="V157" s="69"/>
    </row>
    <row r="158" spans="1:22" ht="14.4" customHeight="1" thickBot="1">
      <c r="A158" s="47">
        <v>157</v>
      </c>
      <c r="B158" s="5">
        <v>6340.3902526050997</v>
      </c>
      <c r="C158" s="5">
        <v>6379.8453360557096</v>
      </c>
      <c r="D158" s="5">
        <f t="shared" si="27"/>
        <v>39.455083450609891</v>
      </c>
      <c r="E158" s="6">
        <v>0.25</v>
      </c>
      <c r="F158" s="6">
        <v>0.23740717584262</v>
      </c>
      <c r="G158" s="5">
        <v>6347.5922990604804</v>
      </c>
      <c r="H158" s="5">
        <v>5.0371296629519797</v>
      </c>
      <c r="I158" s="61" t="str">
        <f t="shared" si="30"/>
        <v>B</v>
      </c>
      <c r="J158" s="12" t="str">
        <f>IF(OR($H158&lt;0,$H158&gt;100),"",DataBar(H158))</f>
        <v>█████</v>
      </c>
      <c r="K158" s="21">
        <f t="shared" si="28"/>
        <v>73</v>
      </c>
      <c r="L158" s="34">
        <f t="shared" si="29"/>
        <v>5.0371296629519797</v>
      </c>
      <c r="M158" s="20"/>
      <c r="N158" s="20"/>
      <c r="Q158" s="5"/>
      <c r="R158" s="5"/>
      <c r="S158" s="20">
        <v>122</v>
      </c>
      <c r="T158" s="68">
        <v>4880.7</v>
      </c>
      <c r="U158" s="68">
        <v>4.0999999999999996</v>
      </c>
      <c r="V158" s="69"/>
    </row>
    <row r="159" spans="1:22" ht="15" customHeight="1" thickBot="1">
      <c r="A159" s="47">
        <v>158</v>
      </c>
      <c r="B159" s="5">
        <v>6381.8453360557096</v>
      </c>
      <c r="C159" s="5">
        <v>6421.60636108159</v>
      </c>
      <c r="D159" s="5">
        <f t="shared" si="27"/>
        <v>39.761025025880372</v>
      </c>
      <c r="E159" s="6">
        <v>0.25</v>
      </c>
      <c r="F159" s="6">
        <v>0.23733684217430301</v>
      </c>
      <c r="G159" s="5">
        <v>6383.3606767537603</v>
      </c>
      <c r="H159" s="5">
        <v>5.0652631302789697</v>
      </c>
      <c r="I159" s="61" t="str">
        <f t="shared" si="30"/>
        <v>B</v>
      </c>
      <c r="J159" s="12" t="str">
        <f>IF(OR($H159&lt;0,$H159&gt;100),"",DataBar(H159))</f>
        <v>█████</v>
      </c>
      <c r="K159" s="21">
        <f t="shared" si="28"/>
        <v>68</v>
      </c>
      <c r="L159" s="34">
        <f t="shared" si="29"/>
        <v>5.0652631302789697</v>
      </c>
      <c r="M159" s="20"/>
      <c r="N159" s="20"/>
      <c r="Q159" s="5"/>
      <c r="R159" s="5"/>
      <c r="S159" s="20">
        <v>123</v>
      </c>
      <c r="T159" s="68">
        <v>4898</v>
      </c>
      <c r="U159" s="68">
        <v>6.1</v>
      </c>
      <c r="V159" s="69"/>
    </row>
    <row r="160" spans="1:22" ht="15" customHeight="1" thickBot="1">
      <c r="A160" s="47">
        <v>159</v>
      </c>
      <c r="B160" s="5">
        <v>6423.60636108159</v>
      </c>
      <c r="C160" s="5">
        <v>6463.5203568951101</v>
      </c>
      <c r="D160" s="5">
        <f t="shared" si="27"/>
        <v>39.91399581352016</v>
      </c>
      <c r="E160" s="6">
        <v>0.25</v>
      </c>
      <c r="F160" s="6">
        <v>0.23647525473741299</v>
      </c>
      <c r="G160" s="5">
        <v>6424.3104549540203</v>
      </c>
      <c r="H160" s="5">
        <v>5.4098981050347899</v>
      </c>
      <c r="I160" s="61" t="str">
        <f t="shared" si="30"/>
        <v>B</v>
      </c>
      <c r="J160" s="12" t="str">
        <f>IF(OR($H160&lt;0,$H160&gt;100),"",DataBar(H160))</f>
        <v>█████</v>
      </c>
      <c r="K160" s="21">
        <f t="shared" si="28"/>
        <v>43</v>
      </c>
      <c r="L160" s="34">
        <f t="shared" si="29"/>
        <v>5.4098981050347899</v>
      </c>
      <c r="M160" s="20"/>
      <c r="N160" s="20"/>
      <c r="Q160" s="5"/>
      <c r="R160" s="5"/>
      <c r="S160" s="20">
        <v>124</v>
      </c>
      <c r="T160" s="68">
        <v>4940.7</v>
      </c>
      <c r="U160" s="68">
        <v>5.0999999999999996</v>
      </c>
      <c r="V160" s="69"/>
    </row>
    <row r="161" spans="1:22" ht="15" customHeight="1" thickBot="1">
      <c r="A161" s="47">
        <v>160</v>
      </c>
      <c r="B161" s="5">
        <v>6465.5203568951101</v>
      </c>
      <c r="C161" s="5">
        <v>6504.6694987704304</v>
      </c>
      <c r="D161" s="5">
        <f t="shared" si="27"/>
        <v>39.149141875320311</v>
      </c>
      <c r="E161" s="6">
        <v>0.25</v>
      </c>
      <c r="F161" s="6">
        <v>0.239042433631002</v>
      </c>
      <c r="G161" s="5">
        <v>6491.0836647132001</v>
      </c>
      <c r="H161" s="5">
        <v>4.3830265475991004</v>
      </c>
      <c r="I161" s="61" t="str">
        <f t="shared" si="30"/>
        <v>A</v>
      </c>
      <c r="J161" s="12" t="str">
        <f>IF(OR($H161&lt;0,$H161&gt;100),"",DataBar(H161))</f>
        <v>████</v>
      </c>
      <c r="K161" s="21">
        <f t="shared" si="28"/>
        <v>115</v>
      </c>
      <c r="L161" s="34">
        <f t="shared" si="29"/>
        <v>4.3830265475991004</v>
      </c>
      <c r="M161" s="20"/>
      <c r="N161" s="20"/>
      <c r="Q161" s="5"/>
      <c r="R161" s="5"/>
      <c r="S161" s="20">
        <v>125</v>
      </c>
      <c r="T161" s="68">
        <v>4981.6000000000004</v>
      </c>
      <c r="U161" s="68">
        <v>5.6</v>
      </c>
      <c r="V161" s="69"/>
    </row>
    <row r="162" spans="1:22" ht="15" customHeight="1" thickBot="1">
      <c r="A162" s="47">
        <v>161</v>
      </c>
      <c r="B162" s="5">
        <v>6506.6694987704304</v>
      </c>
      <c r="C162" s="5">
        <v>6546.4305237963099</v>
      </c>
      <c r="D162" s="5">
        <f t="shared" ref="D162:D169" si="31">C162-B162</f>
        <v>39.761025025879462</v>
      </c>
      <c r="E162" s="6">
        <v>0.25</v>
      </c>
      <c r="F162" s="6">
        <v>0.237389592425541</v>
      </c>
      <c r="G162" s="5">
        <v>6545.2376571086397</v>
      </c>
      <c r="H162" s="5">
        <v>5.0441630297837197</v>
      </c>
      <c r="I162" s="61" t="str">
        <f t="shared" si="30"/>
        <v>B</v>
      </c>
      <c r="J162" s="12" t="str">
        <f>IF(OR($H162&lt;0,$H162&gt;100),"",DataBar(H162))</f>
        <v>█████</v>
      </c>
      <c r="K162" s="21">
        <f t="shared" ref="K162:K169" si="32">_xlfn.IFNA(_xlfn.RANK.EQ(L162,L:L,0),0)</f>
        <v>71</v>
      </c>
      <c r="L162" s="34">
        <f t="shared" ref="L162:L169" si="33">H162</f>
        <v>5.0441630297837197</v>
      </c>
      <c r="M162" s="20"/>
      <c r="N162" s="20"/>
      <c r="Q162" s="5"/>
      <c r="R162" s="5"/>
      <c r="S162" s="20">
        <v>126</v>
      </c>
      <c r="T162" s="68">
        <v>5023.8</v>
      </c>
      <c r="U162" s="68">
        <v>4</v>
      </c>
      <c r="V162" s="69"/>
    </row>
    <row r="163" spans="1:22" ht="14.4" customHeight="1" thickBot="1">
      <c r="A163" s="47">
        <v>162</v>
      </c>
      <c r="B163" s="5">
        <v>6548.4305237963099</v>
      </c>
      <c r="C163" s="5">
        <v>6587.4266948839904</v>
      </c>
      <c r="D163" s="5">
        <f t="shared" si="31"/>
        <v>38.996171087680523</v>
      </c>
      <c r="E163" s="6">
        <v>0.25</v>
      </c>
      <c r="F163" s="6">
        <v>0.23693242358147701</v>
      </c>
      <c r="G163" s="5">
        <v>6568.5539593900103</v>
      </c>
      <c r="H163" s="5">
        <v>5.2270305674092503</v>
      </c>
      <c r="I163" s="61" t="str">
        <f t="shared" si="30"/>
        <v>B</v>
      </c>
      <c r="J163" s="12" t="str">
        <f>IF(OR($H163&lt;0,$H163&gt;100),"",DataBar(H163))</f>
        <v>█████</v>
      </c>
      <c r="K163" s="21">
        <f t="shared" si="32"/>
        <v>60</v>
      </c>
      <c r="L163" s="34">
        <f t="shared" si="33"/>
        <v>5.2270305674092503</v>
      </c>
      <c r="M163" s="20"/>
      <c r="N163" s="20"/>
      <c r="Q163" s="5"/>
      <c r="R163" s="5"/>
      <c r="S163" s="20">
        <v>127</v>
      </c>
      <c r="T163" s="68">
        <v>5060.3999999999996</v>
      </c>
      <c r="U163" s="68">
        <v>4</v>
      </c>
      <c r="V163" s="69"/>
    </row>
    <row r="164" spans="1:22" ht="15" customHeight="1" thickBot="1">
      <c r="A164" s="47">
        <v>163</v>
      </c>
      <c r="B164" s="5">
        <v>6589.4266948839904</v>
      </c>
      <c r="C164" s="5">
        <v>6629.1877199098699</v>
      </c>
      <c r="D164" s="5">
        <f t="shared" si="31"/>
        <v>39.761025025879462</v>
      </c>
      <c r="E164" s="6">
        <v>0.25</v>
      </c>
      <c r="F164" s="6">
        <v>0.23703792408395299</v>
      </c>
      <c r="G164" s="5">
        <v>6608.5008858792398</v>
      </c>
      <c r="H164" s="5">
        <v>5.1848303664187503</v>
      </c>
      <c r="I164" s="61" t="str">
        <f t="shared" si="30"/>
        <v>B</v>
      </c>
      <c r="J164" s="12" t="str">
        <f>IF(OR($H164&lt;0,$H164&gt;100),"",DataBar(H164))</f>
        <v>█████</v>
      </c>
      <c r="K164" s="21">
        <f t="shared" si="32"/>
        <v>63</v>
      </c>
      <c r="L164" s="34">
        <f t="shared" si="33"/>
        <v>5.1848303664187503</v>
      </c>
      <c r="M164" s="20"/>
      <c r="N164" s="20"/>
      <c r="Q164" s="5"/>
      <c r="R164" s="5"/>
      <c r="S164" s="20">
        <v>128</v>
      </c>
      <c r="T164" s="68">
        <v>5100.8</v>
      </c>
      <c r="U164" s="68">
        <v>3.9</v>
      </c>
      <c r="V164" s="69"/>
    </row>
    <row r="165" spans="1:22" ht="14.4" customHeight="1" thickBot="1">
      <c r="A165" s="47">
        <v>164</v>
      </c>
      <c r="B165" s="5">
        <v>6631.1877199098699</v>
      </c>
      <c r="C165" s="5">
        <v>6669.4190370593496</v>
      </c>
      <c r="D165" s="5">
        <f t="shared" si="31"/>
        <v>38.231317149479764</v>
      </c>
      <c r="E165" s="6">
        <v>0.25</v>
      </c>
      <c r="F165" s="6">
        <v>0.240449106997353</v>
      </c>
      <c r="G165" s="5">
        <v>6638.25215330636</v>
      </c>
      <c r="H165" s="5">
        <v>3.8203572010589899</v>
      </c>
      <c r="I165" s="61" t="str">
        <f t="shared" si="30"/>
        <v>A</v>
      </c>
      <c r="J165" s="12" t="str">
        <f>IF(OR($H165&lt;0,$H165&gt;100),"",DataBar(H165))</f>
        <v>████</v>
      </c>
      <c r="K165" s="21">
        <f t="shared" si="32"/>
        <v>139</v>
      </c>
      <c r="L165" s="34">
        <f t="shared" si="33"/>
        <v>3.8203572010589899</v>
      </c>
      <c r="M165" s="20"/>
      <c r="N165" s="20"/>
      <c r="Q165" s="5"/>
      <c r="R165" s="5"/>
      <c r="S165" s="20">
        <v>129</v>
      </c>
      <c r="T165" s="68">
        <v>5177.1000000000004</v>
      </c>
      <c r="U165" s="68">
        <v>4.9000000000000004</v>
      </c>
      <c r="V165" s="69"/>
    </row>
    <row r="166" spans="1:22" ht="14.7" customHeight="1" thickBot="1">
      <c r="A166" s="47">
        <v>165</v>
      </c>
      <c r="B166" s="5">
        <v>6671.4190370593496</v>
      </c>
      <c r="C166" s="5">
        <v>6710.2622373593904</v>
      </c>
      <c r="D166" s="5">
        <f t="shared" si="31"/>
        <v>38.843200300040735</v>
      </c>
      <c r="E166" s="6">
        <v>0.25</v>
      </c>
      <c r="F166" s="6">
        <v>0.23570158438592001</v>
      </c>
      <c r="G166" s="5">
        <v>6687.7261710503399</v>
      </c>
      <c r="H166" s="5">
        <v>5.7193662456318402</v>
      </c>
      <c r="I166" s="61" t="str">
        <f t="shared" si="30"/>
        <v>B</v>
      </c>
      <c r="J166" s="12" t="str">
        <f>IF(OR($H166&lt;0,$H166&gt;100),"",DataBar(H166))</f>
        <v>██████</v>
      </c>
      <c r="K166" s="21">
        <f t="shared" si="32"/>
        <v>25</v>
      </c>
      <c r="L166" s="34">
        <f t="shared" si="33"/>
        <v>5.7193662456318402</v>
      </c>
      <c r="M166" s="20"/>
      <c r="N166" s="20"/>
      <c r="Q166" s="5"/>
      <c r="R166" s="5"/>
      <c r="S166" s="20">
        <v>130</v>
      </c>
      <c r="T166" s="68">
        <v>5183.1000000000004</v>
      </c>
      <c r="U166" s="68">
        <v>5.8</v>
      </c>
      <c r="V166" s="69"/>
    </row>
    <row r="167" spans="1:22" ht="14.4" customHeight="1" thickBot="1">
      <c r="A167" s="47">
        <v>166</v>
      </c>
      <c r="B167" s="5">
        <v>6712.2622373593904</v>
      </c>
      <c r="C167" s="5">
        <v>6722.8058419459203</v>
      </c>
      <c r="D167" s="5">
        <f t="shared" si="31"/>
        <v>10.543604586529909</v>
      </c>
      <c r="E167" s="6">
        <v>0.25</v>
      </c>
      <c r="F167" s="135" t="s">
        <v>35</v>
      </c>
      <c r="G167" s="136"/>
      <c r="H167" s="136"/>
      <c r="I167" s="136"/>
      <c r="J167" s="134"/>
      <c r="K167" s="21">
        <f t="shared" si="32"/>
        <v>156</v>
      </c>
      <c r="L167" s="34">
        <f t="shared" si="33"/>
        <v>0</v>
      </c>
      <c r="M167" s="20"/>
      <c r="N167" s="20"/>
      <c r="Q167" s="5"/>
      <c r="R167" s="5"/>
      <c r="S167" s="20">
        <v>131</v>
      </c>
      <c r="T167" s="68">
        <v>5258.2</v>
      </c>
      <c r="U167" s="68">
        <v>4.5</v>
      </c>
      <c r="V167" s="69"/>
    </row>
    <row r="168" spans="1:22" ht="14.4" customHeight="1" thickBot="1">
      <c r="A168" s="47">
        <v>167</v>
      </c>
      <c r="B168" s="5">
        <v>6724.8058419459203</v>
      </c>
      <c r="C168" s="5">
        <v>6757.3772399526897</v>
      </c>
      <c r="D168" s="5">
        <f t="shared" si="31"/>
        <v>32.571398006769414</v>
      </c>
      <c r="E168" s="6">
        <v>0.25</v>
      </c>
      <c r="F168" s="135" t="s">
        <v>43</v>
      </c>
      <c r="G168" s="136"/>
      <c r="H168" s="136"/>
      <c r="I168" s="136"/>
      <c r="J168" s="134"/>
      <c r="K168" s="21">
        <f t="shared" si="32"/>
        <v>156</v>
      </c>
      <c r="L168" s="34">
        <f t="shared" si="33"/>
        <v>0</v>
      </c>
      <c r="M168" s="20"/>
      <c r="N168" s="20"/>
      <c r="Q168" s="5"/>
      <c r="R168" s="5"/>
      <c r="S168" s="20">
        <v>132</v>
      </c>
      <c r="T168" s="68">
        <v>5267.1</v>
      </c>
      <c r="U168" s="68">
        <v>3.7</v>
      </c>
      <c r="V168" s="69"/>
    </row>
    <row r="169" spans="1:22" ht="14.4" customHeight="1" thickBot="1">
      <c r="A169" s="47">
        <v>168</v>
      </c>
      <c r="B169" s="5">
        <v>6759.3772399526897</v>
      </c>
      <c r="C169" s="5">
        <v>6766</v>
      </c>
      <c r="D169" s="5">
        <f t="shared" si="31"/>
        <v>6.6227600473102939</v>
      </c>
      <c r="E169" s="6">
        <v>0.25</v>
      </c>
      <c r="F169" s="135" t="s">
        <v>35</v>
      </c>
      <c r="G169" s="136"/>
      <c r="H169" s="136"/>
      <c r="I169" s="136"/>
      <c r="J169" s="134"/>
      <c r="K169" s="21">
        <f t="shared" si="32"/>
        <v>156</v>
      </c>
      <c r="L169" s="34">
        <f t="shared" si="33"/>
        <v>0</v>
      </c>
      <c r="M169" s="20"/>
      <c r="N169" s="20"/>
      <c r="Q169" s="5"/>
      <c r="R169" s="5"/>
      <c r="S169" s="20">
        <v>133</v>
      </c>
      <c r="T169" s="68">
        <v>5344.4</v>
      </c>
      <c r="U169" s="68">
        <v>3.9</v>
      </c>
      <c r="V169" s="69"/>
    </row>
    <row r="170" spans="1:22" ht="15" customHeight="1" thickBot="1">
      <c r="I170" s="19"/>
      <c r="M170" s="20"/>
      <c r="N170" s="20"/>
      <c r="Q170" s="5"/>
      <c r="R170" s="5"/>
      <c r="S170" s="20">
        <v>134</v>
      </c>
      <c r="T170" s="68">
        <v>5354.9</v>
      </c>
      <c r="U170" s="68">
        <v>6.4</v>
      </c>
      <c r="V170" s="69"/>
    </row>
    <row r="171" spans="1:22" ht="15" customHeight="1" thickBot="1">
      <c r="I171" s="19"/>
      <c r="M171" s="20"/>
      <c r="N171" s="20"/>
      <c r="Q171" s="5"/>
      <c r="R171" s="5"/>
      <c r="S171" s="20">
        <v>135</v>
      </c>
      <c r="T171" s="68">
        <v>5392.1</v>
      </c>
      <c r="U171" s="68">
        <v>4.2</v>
      </c>
      <c r="V171" s="69"/>
    </row>
    <row r="172" spans="1:22" ht="15" customHeight="1" thickBot="1">
      <c r="I172" s="19"/>
      <c r="M172" s="20"/>
      <c r="N172" s="20"/>
      <c r="Q172" s="5"/>
      <c r="R172" s="5"/>
      <c r="S172" s="20">
        <v>136</v>
      </c>
      <c r="T172" s="68">
        <v>5431.8</v>
      </c>
      <c r="U172" s="68">
        <v>4.9000000000000004</v>
      </c>
      <c r="V172" s="69"/>
    </row>
    <row r="173" spans="1:22" ht="15" customHeight="1" thickBot="1">
      <c r="I173" s="19"/>
      <c r="M173" s="20"/>
      <c r="N173" s="20"/>
      <c r="Q173" s="5"/>
      <c r="R173" s="5"/>
      <c r="S173" s="20">
        <v>137</v>
      </c>
      <c r="T173" s="68">
        <v>5500.6</v>
      </c>
      <c r="U173" s="68">
        <v>5.0999999999999996</v>
      </c>
      <c r="V173" s="69"/>
    </row>
    <row r="174" spans="1:22" ht="15" customHeight="1" thickBot="1">
      <c r="I174" s="19"/>
      <c r="M174" s="20"/>
      <c r="N174" s="20"/>
      <c r="Q174" s="5"/>
      <c r="R174" s="5"/>
      <c r="S174" s="20">
        <v>138</v>
      </c>
      <c r="T174" s="68">
        <v>5549.6</v>
      </c>
      <c r="U174" s="68">
        <v>4.5</v>
      </c>
      <c r="V174" s="69"/>
    </row>
    <row r="175" spans="1:22" ht="15" customHeight="1" thickBot="1">
      <c r="I175" s="19"/>
      <c r="M175" s="20"/>
      <c r="N175" s="20"/>
      <c r="Q175" s="5"/>
      <c r="R175" s="5"/>
      <c r="S175" s="20">
        <v>139</v>
      </c>
      <c r="T175" s="68">
        <v>5554.1</v>
      </c>
      <c r="U175" s="68">
        <v>4.8</v>
      </c>
      <c r="V175" s="69"/>
    </row>
    <row r="176" spans="1:22" ht="15" customHeight="1" thickBot="1">
      <c r="I176" s="19"/>
      <c r="M176" s="20"/>
      <c r="N176" s="20"/>
      <c r="Q176" s="5"/>
      <c r="R176" s="5"/>
      <c r="S176" s="20">
        <v>140</v>
      </c>
      <c r="T176" s="68">
        <v>5631.4</v>
      </c>
      <c r="U176" s="68">
        <v>5.7</v>
      </c>
      <c r="V176" s="69"/>
    </row>
    <row r="177" spans="13:22" ht="12.75" customHeight="1" thickBot="1">
      <c r="M177" s="20"/>
      <c r="N177" s="20"/>
      <c r="Q177" s="5"/>
      <c r="R177" s="5"/>
      <c r="S177" s="20">
        <v>141</v>
      </c>
      <c r="T177" s="68">
        <v>5645.9</v>
      </c>
      <c r="U177" s="68">
        <v>4.5</v>
      </c>
      <c r="V177" s="69"/>
    </row>
    <row r="178" spans="13:22" ht="14.4" customHeight="1" thickBot="1">
      <c r="M178" s="20"/>
      <c r="N178" s="20"/>
      <c r="Q178" s="5"/>
      <c r="R178" s="5"/>
      <c r="S178" s="20">
        <v>142</v>
      </c>
      <c r="T178" s="68">
        <v>5680.9</v>
      </c>
      <c r="U178" s="68">
        <v>5.7</v>
      </c>
      <c r="V178" s="69"/>
    </row>
    <row r="179" spans="13:22" ht="14.4" customHeight="1" thickBot="1">
      <c r="M179" s="20"/>
      <c r="N179" s="20"/>
      <c r="Q179" s="5"/>
      <c r="R179" s="5"/>
      <c r="S179" s="20">
        <v>143</v>
      </c>
      <c r="T179" s="68">
        <v>5723.4</v>
      </c>
      <c r="U179" s="68">
        <v>4.8</v>
      </c>
      <c r="V179" s="69"/>
    </row>
    <row r="180" spans="13:22" ht="14.4" customHeight="1" thickBot="1">
      <c r="M180" s="20"/>
      <c r="N180" s="20"/>
      <c r="Q180" s="5"/>
      <c r="R180" s="5"/>
      <c r="S180" s="20">
        <v>144</v>
      </c>
      <c r="T180" s="68">
        <v>5760.9</v>
      </c>
      <c r="U180" s="68">
        <v>5.6</v>
      </c>
      <c r="V180" s="69"/>
    </row>
    <row r="181" spans="13:22" ht="14.4" customHeight="1" thickBot="1">
      <c r="M181" s="20"/>
      <c r="N181" s="20"/>
      <c r="Q181" s="5"/>
      <c r="R181" s="5"/>
      <c r="S181" s="20">
        <v>145</v>
      </c>
      <c r="T181" s="68">
        <v>5840</v>
      </c>
      <c r="U181" s="68">
        <v>5.5</v>
      </c>
      <c r="V181" s="69"/>
    </row>
    <row r="182" spans="13:22" ht="14.4" customHeight="1" thickBot="1">
      <c r="M182" s="20"/>
      <c r="N182" s="20"/>
      <c r="Q182" s="5"/>
      <c r="R182" s="5"/>
      <c r="S182" s="20">
        <v>146</v>
      </c>
      <c r="T182" s="68">
        <v>5880.6</v>
      </c>
      <c r="U182" s="68">
        <v>4.5</v>
      </c>
      <c r="V182" s="69"/>
    </row>
    <row r="183" spans="13:22" ht="14.4" customHeight="1" thickBot="1">
      <c r="M183" s="20"/>
      <c r="N183" s="20"/>
      <c r="Q183" s="5"/>
      <c r="R183" s="5"/>
      <c r="S183" s="20">
        <v>147</v>
      </c>
      <c r="T183" s="68">
        <v>5922.9</v>
      </c>
      <c r="U183" s="68">
        <v>4.8</v>
      </c>
      <c r="V183" s="69"/>
    </row>
    <row r="184" spans="13:22" ht="14.4" customHeight="1" thickBot="1">
      <c r="M184" s="20"/>
      <c r="N184" s="20"/>
      <c r="Q184" s="5"/>
      <c r="R184" s="5"/>
      <c r="S184" s="20">
        <v>148</v>
      </c>
      <c r="T184" s="68">
        <v>5964.9</v>
      </c>
      <c r="U184" s="68">
        <v>5</v>
      </c>
      <c r="V184" s="69"/>
    </row>
    <row r="185" spans="13:22" ht="14.4" customHeight="1" thickBot="1">
      <c r="M185" s="20"/>
      <c r="N185" s="20"/>
      <c r="Q185" s="5"/>
      <c r="R185" s="5"/>
      <c r="S185" s="20">
        <v>149</v>
      </c>
      <c r="T185" s="68">
        <v>5973.4</v>
      </c>
      <c r="U185" s="68">
        <v>5.9</v>
      </c>
      <c r="V185" s="69"/>
    </row>
    <row r="186" spans="13:22" ht="14.4" customHeight="1" thickBot="1">
      <c r="M186" s="20"/>
      <c r="N186" s="20"/>
      <c r="Q186" s="5"/>
      <c r="R186" s="5"/>
      <c r="S186" s="20">
        <v>150</v>
      </c>
      <c r="T186" s="68">
        <v>6010.6</v>
      </c>
      <c r="U186" s="68">
        <v>4.9000000000000004</v>
      </c>
      <c r="V186" s="69"/>
    </row>
    <row r="187" spans="13:22" ht="14.4" customHeight="1" thickBot="1">
      <c r="M187" s="20"/>
      <c r="N187" s="20"/>
      <c r="Q187" s="5"/>
      <c r="R187" s="5"/>
      <c r="S187" s="20">
        <v>151</v>
      </c>
      <c r="T187" s="68">
        <v>6052.1</v>
      </c>
      <c r="U187" s="68">
        <v>5.6</v>
      </c>
      <c r="V187" s="69"/>
    </row>
    <row r="188" spans="13:22" ht="14.4" customHeight="1" thickBot="1">
      <c r="M188" s="20"/>
      <c r="N188" s="20"/>
      <c r="Q188" s="5"/>
      <c r="R188" s="5"/>
      <c r="S188" s="20">
        <v>152</v>
      </c>
      <c r="T188" s="68">
        <v>6097.9</v>
      </c>
      <c r="U188" s="68">
        <v>5.6</v>
      </c>
      <c r="V188" s="69"/>
    </row>
    <row r="189" spans="13:22" ht="14.4" customHeight="1" thickBot="1">
      <c r="M189" s="20"/>
      <c r="N189" s="20"/>
      <c r="Q189" s="5"/>
      <c r="R189" s="5"/>
      <c r="S189" s="20">
        <v>153</v>
      </c>
      <c r="T189" s="68">
        <v>6137.4</v>
      </c>
      <c r="U189" s="68">
        <v>5.3</v>
      </c>
      <c r="V189" s="69"/>
    </row>
    <row r="190" spans="13:22" ht="14.4" customHeight="1" thickBot="1">
      <c r="M190" s="20"/>
      <c r="N190" s="20"/>
      <c r="Q190" s="5"/>
      <c r="R190" s="5"/>
      <c r="S190" s="20">
        <v>154</v>
      </c>
      <c r="T190" s="68">
        <v>6214.1</v>
      </c>
      <c r="U190" s="68">
        <v>4.5999999999999996</v>
      </c>
      <c r="V190" s="69"/>
    </row>
    <row r="191" spans="13:22" ht="14.4" customHeight="1" thickBot="1">
      <c r="M191" s="20"/>
      <c r="N191" s="20"/>
      <c r="Q191" s="5"/>
      <c r="R191" s="5"/>
      <c r="S191" s="20">
        <v>155</v>
      </c>
      <c r="T191" s="68">
        <v>6235.4</v>
      </c>
      <c r="U191" s="68">
        <v>2.9</v>
      </c>
      <c r="V191" s="69"/>
    </row>
    <row r="192" spans="13:22" ht="15" customHeight="1" thickBot="1">
      <c r="M192" s="20"/>
      <c r="N192" s="20"/>
      <c r="Q192" s="5"/>
      <c r="R192" s="5"/>
      <c r="S192" s="20">
        <v>156</v>
      </c>
      <c r="T192" s="68">
        <v>6295.9</v>
      </c>
      <c r="U192" s="68">
        <v>5.5</v>
      </c>
      <c r="V192" s="69"/>
    </row>
    <row r="193" spans="13:22" ht="15" customHeight="1" thickBot="1">
      <c r="M193" s="20"/>
      <c r="N193" s="20"/>
      <c r="Q193" s="5"/>
      <c r="R193" s="5"/>
      <c r="S193" s="20">
        <v>157</v>
      </c>
      <c r="T193" s="68">
        <v>6310.6</v>
      </c>
      <c r="U193" s="68">
        <v>4.4000000000000004</v>
      </c>
      <c r="V193" s="69"/>
    </row>
    <row r="194" spans="13:22" ht="14.4" customHeight="1" thickBot="1">
      <c r="M194" s="20"/>
      <c r="N194" s="20"/>
      <c r="Q194" s="5"/>
      <c r="R194" s="5"/>
      <c r="S194" s="20">
        <v>158</v>
      </c>
      <c r="T194" s="68">
        <v>6347.7</v>
      </c>
      <c r="U194" s="68">
        <v>5.5</v>
      </c>
      <c r="V194" s="69"/>
    </row>
    <row r="195" spans="13:22" ht="15" customHeight="1" thickBot="1">
      <c r="M195" s="20"/>
      <c r="N195" s="20"/>
      <c r="Q195" s="5"/>
      <c r="R195" s="5"/>
      <c r="S195" s="20">
        <v>159</v>
      </c>
      <c r="T195" s="68">
        <v>6388.9</v>
      </c>
      <c r="U195" s="68">
        <v>5</v>
      </c>
    </row>
    <row r="196" spans="13:22" ht="14.4" customHeight="1" thickBot="1">
      <c r="M196" s="20"/>
      <c r="N196" s="20"/>
      <c r="Q196" s="5"/>
      <c r="R196" s="5"/>
      <c r="S196" s="20">
        <v>160</v>
      </c>
      <c r="T196" s="68">
        <v>6424.4</v>
      </c>
      <c r="U196" s="68">
        <v>5.4</v>
      </c>
    </row>
    <row r="197" spans="13:22" ht="15" customHeight="1" thickBot="1">
      <c r="M197" s="20"/>
      <c r="N197" s="20"/>
      <c r="Q197" s="5"/>
      <c r="R197" s="5"/>
      <c r="S197" s="20">
        <v>161</v>
      </c>
      <c r="T197" s="68">
        <v>6503.7</v>
      </c>
      <c r="U197" s="68">
        <v>4</v>
      </c>
    </row>
    <row r="198" spans="13:22" ht="15" customHeight="1" thickBot="1">
      <c r="M198" s="20"/>
      <c r="N198" s="20"/>
      <c r="Q198" s="5"/>
      <c r="R198" s="5"/>
      <c r="S198" s="20">
        <v>162</v>
      </c>
      <c r="T198" s="68">
        <v>6545.2</v>
      </c>
      <c r="U198" s="68">
        <v>5.3</v>
      </c>
    </row>
    <row r="199" spans="13:22" ht="15" customHeight="1" thickBot="1">
      <c r="M199" s="20"/>
      <c r="N199" s="20"/>
      <c r="Q199" s="5"/>
      <c r="R199" s="5"/>
      <c r="S199" s="20">
        <v>163</v>
      </c>
      <c r="T199" s="68">
        <v>6555.4</v>
      </c>
      <c r="U199" s="68">
        <v>5.7</v>
      </c>
    </row>
    <row r="200" spans="13:22" ht="15" customHeight="1" thickBot="1">
      <c r="M200" s="20"/>
      <c r="N200" s="20"/>
      <c r="Q200" s="5"/>
      <c r="R200" s="5"/>
      <c r="S200" s="20">
        <v>164</v>
      </c>
      <c r="T200" s="68">
        <v>6607.1</v>
      </c>
      <c r="U200" s="68">
        <v>5.7</v>
      </c>
    </row>
    <row r="201" spans="13:22" ht="15" customHeight="1" thickBot="1">
      <c r="M201" s="20"/>
      <c r="N201" s="20"/>
      <c r="Q201" s="5"/>
      <c r="R201" s="5"/>
      <c r="S201" s="20">
        <v>165</v>
      </c>
      <c r="T201" s="68">
        <v>6637.9</v>
      </c>
      <c r="U201" s="68">
        <v>3.8</v>
      </c>
    </row>
    <row r="202" spans="13:22" ht="15" customHeight="1" thickBot="1">
      <c r="M202" s="20"/>
      <c r="N202" s="20"/>
      <c r="Q202" s="5"/>
      <c r="R202" s="5"/>
      <c r="S202" s="20">
        <v>166</v>
      </c>
      <c r="T202" s="68">
        <v>6703.2</v>
      </c>
      <c r="U202" s="68">
        <v>6.2</v>
      </c>
    </row>
    <row r="203" spans="13:22" ht="15" customHeight="1" thickBot="1">
      <c r="M203" s="20"/>
      <c r="N203" s="20"/>
      <c r="Q203" s="5"/>
      <c r="R203" s="5"/>
      <c r="S203" s="20">
        <v>167</v>
      </c>
      <c r="T203" s="68"/>
      <c r="U203" s="68"/>
    </row>
    <row r="204" spans="13:22" ht="15" customHeight="1" thickBot="1">
      <c r="M204" s="20"/>
      <c r="N204" s="20"/>
      <c r="Q204" s="5"/>
      <c r="R204" s="5"/>
      <c r="S204" s="20">
        <v>168</v>
      </c>
      <c r="T204" s="68"/>
      <c r="U204" s="68"/>
    </row>
    <row r="205" spans="13:22" ht="15" customHeight="1">
      <c r="M205" s="20"/>
      <c r="N205" s="20"/>
      <c r="Q205" s="5"/>
      <c r="R205" s="5"/>
    </row>
    <row r="206" spans="13:22" ht="15" customHeight="1">
      <c r="M206" s="20"/>
      <c r="N206" s="20"/>
      <c r="Q206" s="5"/>
      <c r="R206" s="5"/>
    </row>
    <row r="207" spans="13:22" ht="15" customHeight="1">
      <c r="M207" s="20"/>
      <c r="N207" s="20"/>
      <c r="Q207" s="5"/>
      <c r="R207" s="5"/>
    </row>
    <row r="208" spans="13:22" ht="15" customHeight="1">
      <c r="M208" s="20"/>
      <c r="N208" s="20"/>
      <c r="Q208" s="5"/>
      <c r="R208" s="5"/>
    </row>
    <row r="209" spans="13:18" ht="15" customHeight="1">
      <c r="M209" s="20"/>
      <c r="N209" s="20"/>
      <c r="Q209" s="5"/>
      <c r="R209" s="5"/>
    </row>
    <row r="210" spans="13:18" ht="15" customHeight="1">
      <c r="M210" s="20"/>
      <c r="N210" s="20"/>
      <c r="Q210" s="5"/>
      <c r="R210" s="5"/>
    </row>
    <row r="211" spans="13:18" ht="15" customHeight="1">
      <c r="M211" s="20"/>
      <c r="N211" s="20"/>
      <c r="Q211" s="5"/>
      <c r="R211" s="5"/>
    </row>
    <row r="212" spans="13:18" ht="15" customHeight="1">
      <c r="M212" s="20"/>
      <c r="N212" s="20"/>
      <c r="Q212" s="5"/>
      <c r="R212" s="5"/>
    </row>
    <row r="213" spans="13:18">
      <c r="M213" s="20"/>
      <c r="N213" s="20"/>
      <c r="Q213" s="5"/>
      <c r="R213" s="5"/>
    </row>
    <row r="214" spans="13:18" ht="15" customHeight="1">
      <c r="M214" s="20"/>
      <c r="N214" s="20"/>
      <c r="Q214" s="5"/>
      <c r="R214" s="5"/>
    </row>
    <row r="215" spans="13:18" ht="15" customHeight="1">
      <c r="M215" s="20"/>
      <c r="N215" s="20"/>
      <c r="Q215" s="5"/>
      <c r="R215" s="5"/>
    </row>
    <row r="216" spans="13:18">
      <c r="N216" s="20"/>
      <c r="Q216" s="5"/>
      <c r="R216" s="5"/>
    </row>
    <row r="217" spans="13:18">
      <c r="N217" s="20"/>
      <c r="Q217" s="5"/>
      <c r="R217" s="5"/>
    </row>
    <row r="218" spans="13:18">
      <c r="N218" s="20"/>
      <c r="Q218" s="5"/>
      <c r="R218" s="5"/>
    </row>
    <row r="219" spans="13:18">
      <c r="N219" s="20"/>
      <c r="Q219" s="5"/>
      <c r="R219" s="5"/>
    </row>
    <row r="220" spans="13:18">
      <c r="N220" s="20"/>
      <c r="Q220" s="5"/>
      <c r="R220" s="5"/>
    </row>
    <row r="221" spans="13:18">
      <c r="N221" s="20"/>
      <c r="Q221" s="5"/>
      <c r="R221" s="5"/>
    </row>
    <row r="222" spans="13:18">
      <c r="N222" s="20"/>
      <c r="Q222" s="5"/>
      <c r="R222" s="5"/>
    </row>
    <row r="223" spans="13:18">
      <c r="N223" s="20"/>
      <c r="Q223" s="5"/>
      <c r="R223" s="5"/>
    </row>
    <row r="224" spans="13:18">
      <c r="N224" s="20"/>
      <c r="Q224" s="5"/>
      <c r="R224" s="5"/>
    </row>
    <row r="225" spans="14:18">
      <c r="N225" s="20"/>
      <c r="Q225" s="5"/>
      <c r="R225" s="5"/>
    </row>
    <row r="226" spans="14:18">
      <c r="N226" s="20"/>
      <c r="Q226" s="5"/>
      <c r="R226" s="5"/>
    </row>
    <row r="227" spans="14:18">
      <c r="N227" s="20"/>
      <c r="Q227" s="5"/>
      <c r="R227" s="5"/>
    </row>
    <row r="228" spans="14:18">
      <c r="N228" s="20"/>
      <c r="Q228" s="5"/>
      <c r="R228" s="5"/>
    </row>
    <row r="229" spans="14:18">
      <c r="N229" s="20"/>
      <c r="Q229" s="5"/>
      <c r="R229" s="5"/>
    </row>
    <row r="230" spans="14:18">
      <c r="N230" s="20"/>
      <c r="Q230" s="5"/>
      <c r="R230" s="5"/>
    </row>
    <row r="231" spans="14:18">
      <c r="N231" s="20"/>
      <c r="Q231" s="5"/>
      <c r="R231" s="5"/>
    </row>
    <row r="232" spans="14:18">
      <c r="N232" s="20"/>
      <c r="Q232" s="5"/>
      <c r="R232" s="5"/>
    </row>
    <row r="233" spans="14:18">
      <c r="N233" s="20"/>
      <c r="Q233" s="5"/>
      <c r="R233" s="5"/>
    </row>
    <row r="234" spans="14:18">
      <c r="N234" s="20"/>
      <c r="Q234" s="5"/>
      <c r="R234" s="5"/>
    </row>
    <row r="235" spans="14:18">
      <c r="N235" s="20"/>
      <c r="Q235" s="5"/>
      <c r="R235" s="5"/>
    </row>
    <row r="236" spans="14:18">
      <c r="N236" s="20"/>
      <c r="Q236" s="5"/>
      <c r="R236" s="5"/>
    </row>
    <row r="237" spans="14:18">
      <c r="N237" s="20"/>
      <c r="Q237" s="5"/>
      <c r="R237" s="5"/>
    </row>
    <row r="238" spans="14:18">
      <c r="N238" s="20"/>
      <c r="Q238" s="5"/>
      <c r="R238" s="5"/>
    </row>
    <row r="239" spans="14:18">
      <c r="N239" s="20"/>
      <c r="Q239" s="5"/>
      <c r="R239" s="5"/>
    </row>
    <row r="240" spans="14:18">
      <c r="N240" s="20"/>
      <c r="Q240" s="5"/>
      <c r="R240" s="5"/>
    </row>
    <row r="241" spans="14:18">
      <c r="N241" s="20"/>
      <c r="Q241" s="5"/>
      <c r="R241" s="5"/>
    </row>
    <row r="242" spans="14:18">
      <c r="N242" s="20"/>
      <c r="Q242" s="5"/>
      <c r="R242" s="5"/>
    </row>
    <row r="243" spans="14:18">
      <c r="N243" s="20"/>
      <c r="Q243" s="5"/>
      <c r="R243" s="5"/>
    </row>
    <row r="244" spans="14:18">
      <c r="N244" s="20"/>
      <c r="Q244" s="5"/>
      <c r="R244" s="5"/>
    </row>
    <row r="245" spans="14:18">
      <c r="N245" s="20"/>
      <c r="Q245" s="5"/>
      <c r="R245" s="5"/>
    </row>
    <row r="246" spans="14:18">
      <c r="N246" s="20"/>
      <c r="Q246" s="5"/>
      <c r="R246" s="5"/>
    </row>
    <row r="247" spans="14:18">
      <c r="N247" s="20"/>
      <c r="Q247" s="5"/>
      <c r="R247" s="5"/>
    </row>
    <row r="248" spans="14:18">
      <c r="N248" s="20"/>
      <c r="Q248" s="5"/>
      <c r="R248" s="5"/>
    </row>
    <row r="249" spans="14:18">
      <c r="N249" s="20"/>
      <c r="Q249" s="5"/>
      <c r="R249" s="5"/>
    </row>
    <row r="250" spans="14:18">
      <c r="N250" s="20"/>
      <c r="R250" s="5"/>
    </row>
    <row r="251" spans="14:18">
      <c r="N251" s="20"/>
    </row>
    <row r="252" spans="14:18">
      <c r="N252" s="20"/>
    </row>
    <row r="253" spans="14:18">
      <c r="N253" s="20"/>
    </row>
    <row r="254" spans="14:18">
      <c r="N254" s="20"/>
    </row>
    <row r="255" spans="14:18">
      <c r="N255" s="20"/>
    </row>
    <row r="256" spans="14:18">
      <c r="N256" s="20"/>
    </row>
    <row r="257" spans="14:14" ht="15" customHeight="1">
      <c r="N257" s="20"/>
    </row>
    <row r="258" spans="14:14">
      <c r="N258" s="20"/>
    </row>
    <row r="259" spans="14:14" ht="15" customHeight="1">
      <c r="N259" s="20"/>
    </row>
    <row r="260" spans="14:14">
      <c r="N260" s="20"/>
    </row>
    <row r="261" spans="14:14">
      <c r="N261" s="20"/>
    </row>
    <row r="262" spans="14:14">
      <c r="N262" s="20"/>
    </row>
    <row r="263" spans="14:14">
      <c r="N263" s="20"/>
    </row>
    <row r="264" spans="14:14">
      <c r="N264" s="20"/>
    </row>
    <row r="265" spans="14:14">
      <c r="N265" s="20"/>
    </row>
    <row r="266" spans="14:14">
      <c r="N266" s="20"/>
    </row>
    <row r="267" spans="14:14">
      <c r="N267" s="20"/>
    </row>
    <row r="268" spans="14:14">
      <c r="N268" s="20"/>
    </row>
    <row r="269" spans="14:14">
      <c r="N269" s="20"/>
    </row>
    <row r="270" spans="14:14">
      <c r="N270" s="20"/>
    </row>
    <row r="271" spans="14:14">
      <c r="N271" s="20"/>
    </row>
    <row r="272" spans="14:14">
      <c r="N272" s="20"/>
    </row>
    <row r="273" spans="14:14">
      <c r="N273" s="20"/>
    </row>
    <row r="274" spans="14:14">
      <c r="N274" s="20"/>
    </row>
    <row r="275" spans="14:14">
      <c r="N275" s="20"/>
    </row>
    <row r="276" spans="14:14">
      <c r="N276" s="20"/>
    </row>
    <row r="277" spans="14:14">
      <c r="N277" s="20"/>
    </row>
    <row r="278" spans="14:14">
      <c r="N278" s="20"/>
    </row>
    <row r="279" spans="14:14">
      <c r="N279" s="20"/>
    </row>
    <row r="280" spans="14:14">
      <c r="N280" s="20"/>
    </row>
    <row r="281" spans="14:14">
      <c r="N281" s="20"/>
    </row>
    <row r="282" spans="14:14">
      <c r="N282" s="20"/>
    </row>
    <row r="283" spans="14:14">
      <c r="N283" s="20"/>
    </row>
    <row r="284" spans="14:14">
      <c r="N284" s="20"/>
    </row>
    <row r="285" spans="14:14">
      <c r="N285" s="20"/>
    </row>
  </sheetData>
  <autoFilter ref="B1:J170" xr:uid="{00000000-0009-0000-0000-000000000000}"/>
  <mergeCells count="31">
    <mergeCell ref="AG34:AH34"/>
    <mergeCell ref="F10:J10"/>
    <mergeCell ref="AE32:AF32"/>
    <mergeCell ref="AI34:AJ34"/>
    <mergeCell ref="F168:J168"/>
    <mergeCell ref="AE31:AF31"/>
    <mergeCell ref="AG31:AH31"/>
    <mergeCell ref="AE28:AF29"/>
    <mergeCell ref="AI30:AJ30"/>
    <mergeCell ref="AG28:AH29"/>
    <mergeCell ref="AG32:AH32"/>
    <mergeCell ref="AG33:AH33"/>
    <mergeCell ref="AI33:AJ33"/>
    <mergeCell ref="F169:J169"/>
    <mergeCell ref="F42:J42"/>
    <mergeCell ref="F18:J18"/>
    <mergeCell ref="F33:J33"/>
    <mergeCell ref="AE33:AF33"/>
    <mergeCell ref="F167:J167"/>
    <mergeCell ref="AE34:AF34"/>
    <mergeCell ref="F37:J37"/>
    <mergeCell ref="F132:J132"/>
    <mergeCell ref="F8:J8"/>
    <mergeCell ref="F2:J2"/>
    <mergeCell ref="F23:J23"/>
    <mergeCell ref="AI32:AJ32"/>
    <mergeCell ref="AI31:AJ31"/>
    <mergeCell ref="F9:J9"/>
    <mergeCell ref="AE30:AF30"/>
    <mergeCell ref="AI28:AJ29"/>
    <mergeCell ref="AG30:AH30"/>
  </mergeCells>
  <conditionalFormatting sqref="I3:I7 I11:I17 I19:I22 I24:I32 I34:I36 I38:I41 I43:I131 I133:I166 I170:I176">
    <cfRule type="cellIs" dxfId="131" priority="42" stopIfTrue="1" operator="equal">
      <formula>"A"</formula>
    </cfRule>
    <cfRule type="cellIs" dxfId="130" priority="43" stopIfTrue="1" operator="equal">
      <formula>"B"</formula>
    </cfRule>
    <cfRule type="cellIs" dxfId="129" priority="44" stopIfTrue="1" operator="equal">
      <formula>"C"</formula>
    </cfRule>
    <cfRule type="cellIs" dxfId="128" priority="45" stopIfTrue="1" operator="equal">
      <formula>"D"</formula>
    </cfRule>
    <cfRule type="cellIs" dxfId="127" priority="46" stopIfTrue="1" operator="equal">
      <formula>"E"</formula>
    </cfRule>
  </conditionalFormatting>
  <conditionalFormatting sqref="J3:J7 J11:J17 J19:J22 J24:J32 J34:J36 J38:J41 J43:J131 J133:J166 J170:J176">
    <cfRule type="expression" dxfId="126" priority="37" stopIfTrue="1">
      <formula>I3="A"</formula>
    </cfRule>
    <cfRule type="expression" dxfId="125" priority="38" stopIfTrue="1">
      <formula>I3="B"</formula>
    </cfRule>
    <cfRule type="expression" dxfId="124" priority="39" stopIfTrue="1">
      <formula>I3="C"</formula>
    </cfRule>
    <cfRule type="expression" dxfId="123" priority="40" stopIfTrue="1">
      <formula>I3="D"</formula>
    </cfRule>
    <cfRule type="expression" dxfId="122" priority="41" stopIfTrue="1">
      <formula>I3="F"</formula>
    </cfRule>
  </conditionalFormatting>
  <conditionalFormatting sqref="X2:X14">
    <cfRule type="cellIs" dxfId="121" priority="27" stopIfTrue="1" operator="equal">
      <formula>"A"</formula>
    </cfRule>
    <cfRule type="cellIs" dxfId="120" priority="28" stopIfTrue="1" operator="equal">
      <formula>"B"</formula>
    </cfRule>
    <cfRule type="cellIs" dxfId="119" priority="29" stopIfTrue="1" operator="equal">
      <formula>"C"</formula>
    </cfRule>
    <cfRule type="cellIs" dxfId="118" priority="30" stopIfTrue="1" operator="equal">
      <formula>"D"</formula>
    </cfRule>
    <cfRule type="cellIs" dxfId="117" priority="31" stopIfTrue="1" operator="equal">
      <formula>"E"</formula>
    </cfRule>
  </conditionalFormatting>
  <conditionalFormatting sqref="Y2:Y14">
    <cfRule type="expression" dxfId="116" priority="22" stopIfTrue="1">
      <formula>X2="A"</formula>
    </cfRule>
    <cfRule type="expression" dxfId="115" priority="23" stopIfTrue="1">
      <formula>X2="B"</formula>
    </cfRule>
    <cfRule type="expression" dxfId="114" priority="24" stopIfTrue="1">
      <formula>X2="C"</formula>
    </cfRule>
    <cfRule type="expression" dxfId="113" priority="25" stopIfTrue="1">
      <formula>X2="D"</formula>
    </cfRule>
    <cfRule type="expression" dxfId="112" priority="26" stopIfTrue="1">
      <formula>X2="F"</formula>
    </cfRule>
  </conditionalFormatting>
  <conditionalFormatting sqref="K2:K169">
    <cfRule type="expression" dxfId="111" priority="47" stopIfTrue="1">
      <formula>#REF!="A"</formula>
    </cfRule>
    <cfRule type="expression" dxfId="110" priority="48" stopIfTrue="1">
      <formula>#REF!="B"</formula>
    </cfRule>
    <cfRule type="expression" dxfId="109" priority="49" stopIfTrue="1">
      <formula>#REF!="C"</formula>
    </cfRule>
    <cfRule type="expression" dxfId="108" priority="50" stopIfTrue="1">
      <formula>#REF!="D"</formula>
    </cfRule>
    <cfRule type="expression" dxfId="107" priority="51" stopIfTrue="1">
      <formula>#REF!="F"</formula>
    </cfRule>
  </conditionalFormatting>
  <pageMargins left="0.75" right="0.75" top="1" bottom="1" header="0.5" footer="0.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/>
  <dimension ref="A1:AJ285"/>
  <sheetViews>
    <sheetView topLeftCell="G1" zoomScaleNormal="100" workbookViewId="0">
      <selection activeCell="P1" sqref="P1:Y5"/>
    </sheetView>
  </sheetViews>
  <sheetFormatPr defaultColWidth="9.21875" defaultRowHeight="13.8"/>
  <cols>
    <col min="1" max="1" width="7.77734375" style="47" customWidth="1"/>
    <col min="2" max="4" width="7.77734375" style="5" customWidth="1"/>
    <col min="5" max="6" width="7.77734375" style="6" customWidth="1"/>
    <col min="7" max="7" width="7.77734375" style="29" customWidth="1"/>
    <col min="8" max="8" width="7.77734375" style="5" customWidth="1"/>
    <col min="9" max="9" width="7.77734375" style="21" customWidth="1"/>
    <col min="10" max="10" width="30.6640625" style="12" customWidth="1"/>
    <col min="11" max="11" width="30.21875" style="17" customWidth="1"/>
    <col min="12" max="12" width="9.5546875" style="32" bestFit="1" customWidth="1"/>
    <col min="13" max="13" width="13.44140625" style="17" bestFit="1" customWidth="1"/>
    <col min="14" max="14" width="8.21875" style="17" bestFit="1" customWidth="1"/>
    <col min="15" max="15" width="6.44140625" style="17" bestFit="1" customWidth="1"/>
    <col min="16" max="16" width="7.77734375" style="17" customWidth="1"/>
    <col min="17" max="19" width="7.77734375" style="20" customWidth="1"/>
    <col min="20" max="21" width="7.77734375" style="35" customWidth="1"/>
    <col min="22" max="23" width="7.77734375" style="20" customWidth="1"/>
    <col min="24" max="24" width="7.77734375" style="17" customWidth="1"/>
    <col min="25" max="25" width="30.77734375" style="17" customWidth="1"/>
    <col min="26" max="28" width="9.21875" style="17" customWidth="1"/>
    <col min="29" max="16384" width="9.21875" style="17"/>
  </cols>
  <sheetData>
    <row r="1" spans="1:31" s="16" customFormat="1" ht="43.2" customHeight="1">
      <c r="A1" s="46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8" t="s">
        <v>6</v>
      </c>
      <c r="H1" s="8" t="s">
        <v>7</v>
      </c>
      <c r="I1" s="28" t="s">
        <v>8</v>
      </c>
      <c r="J1" s="10" t="s">
        <v>9</v>
      </c>
      <c r="K1" s="26" t="s">
        <v>10</v>
      </c>
      <c r="L1" s="33" t="s">
        <v>7</v>
      </c>
      <c r="P1" s="3" t="s">
        <v>0</v>
      </c>
      <c r="Q1" s="4" t="s">
        <v>1</v>
      </c>
      <c r="R1" s="1" t="s">
        <v>2</v>
      </c>
      <c r="S1" s="1" t="s">
        <v>3</v>
      </c>
      <c r="T1" s="2" t="s">
        <v>4</v>
      </c>
      <c r="U1" s="2" t="s">
        <v>5</v>
      </c>
      <c r="V1" s="1" t="s">
        <v>6</v>
      </c>
      <c r="W1" s="1" t="s">
        <v>7</v>
      </c>
      <c r="X1" s="13" t="s">
        <v>8</v>
      </c>
      <c r="Y1" s="15" t="s">
        <v>9</v>
      </c>
      <c r="Z1" s="31" t="s">
        <v>10</v>
      </c>
    </row>
    <row r="2" spans="1:31" ht="16.5" customHeight="1">
      <c r="A2" s="47">
        <v>1</v>
      </c>
      <c r="B2" s="5">
        <v>1159.5</v>
      </c>
      <c r="C2" s="5">
        <v>1179.4014887738899</v>
      </c>
      <c r="D2" s="5">
        <f>C2-B2</f>
        <v>19.901488773889923</v>
      </c>
      <c r="E2" s="6">
        <v>0.317</v>
      </c>
      <c r="F2" s="135" t="s">
        <v>25</v>
      </c>
      <c r="G2" s="136"/>
      <c r="H2" s="136"/>
      <c r="I2" s="136"/>
      <c r="J2" s="134"/>
      <c r="K2" s="21">
        <f t="shared" ref="K2:K33" si="0">_xlfn.IFNA(_xlfn.RANK.EQ(L2,L:L,0),0)</f>
        <v>138</v>
      </c>
      <c r="L2" s="34">
        <f t="shared" ref="L2:L33" si="1">H2</f>
        <v>0</v>
      </c>
      <c r="M2" s="16"/>
      <c r="P2" s="11">
        <f t="shared" ref="P2:P14" si="2">_xlfn.XLOOKUP($Z2,$K:$K,A:A)</f>
        <v>140</v>
      </c>
      <c r="Q2" s="5">
        <f t="shared" ref="Q2:Q14" si="3">_xlfn.XLOOKUP($Z2,$K:$K,B:B)</f>
        <v>6608.6092316541199</v>
      </c>
      <c r="R2" s="5">
        <f t="shared" ref="R2:R14" si="4">_xlfn.XLOOKUP($Z2,$K:$K,C:C)</f>
        <v>6646.4734189132596</v>
      </c>
      <c r="S2" s="5">
        <f t="shared" ref="S2:S14" si="5">_xlfn.XLOOKUP($Z2,$K:$K,D:D)</f>
        <v>37.864187259139733</v>
      </c>
      <c r="T2" s="6">
        <f t="shared" ref="T2:T14" si="6">_xlfn.XLOOKUP($Z2,$K:$K,E:E)</f>
        <v>0.317</v>
      </c>
      <c r="U2" s="6">
        <f t="shared" ref="U2:U14" si="7">_xlfn.XLOOKUP($Z2,$K:$K,F:F)</f>
        <v>0.29307914222105602</v>
      </c>
      <c r="V2" s="5">
        <f t="shared" ref="V2:V14" si="8">_xlfn.XLOOKUP($Z2,$K:$K,G:G)</f>
        <v>6611.5930119882396</v>
      </c>
      <c r="W2" s="5">
        <f t="shared" ref="W2:W14" si="9">_xlfn.XLOOKUP($Z2,$K:$K,H:H)</f>
        <v>7.54601191764813</v>
      </c>
      <c r="X2" s="7" t="str">
        <f t="shared" ref="X2:X14" si="10">_xlfn.XLOOKUP($Z2,$K:$K,I:I)</f>
        <v>B</v>
      </c>
      <c r="Y2" s="12" t="str">
        <f t="shared" ref="Y2:Y14" si="11">_xlfn.XLOOKUP($Z2,$K:$K,J:J)</f>
        <v>████████</v>
      </c>
      <c r="Z2" s="17">
        <v>1</v>
      </c>
    </row>
    <row r="3" spans="1:31">
      <c r="A3" s="47">
        <v>2</v>
      </c>
      <c r="B3" s="5">
        <v>1181.4014887738899</v>
      </c>
      <c r="C3" s="5">
        <v>1216.62845965411</v>
      </c>
      <c r="D3" s="5">
        <v>35.226970880220051</v>
      </c>
      <c r="E3" s="6">
        <v>0.317</v>
      </c>
      <c r="F3" s="6">
        <v>0.30269318823885999</v>
      </c>
      <c r="G3" s="5">
        <v>1181.5753646852099</v>
      </c>
      <c r="H3" s="5">
        <v>4.51318983001274</v>
      </c>
      <c r="I3" s="7" t="str">
        <f>IF($H3="","",IF(OR($H3&lt;0,$H3&gt;100),"E",IF($H3&lt;$AA$123,$Z$123,IF($H3&lt;=$AA$124,$Z$124,IF($H3&lt;=$AA$125,$Z$125,IF($H3&lt;=$AA$126,$Z$126,IF($H3&lt;=$AA$127,$Z$127,"")))))))</f>
        <v>A</v>
      </c>
      <c r="J3" s="12" t="str">
        <f>IF(OR($H3&lt;0,$H3&gt;100),"",DataBar(H3))</f>
        <v>█████</v>
      </c>
      <c r="K3" s="21">
        <f t="shared" si="0"/>
        <v>71</v>
      </c>
      <c r="L3" s="34">
        <f t="shared" si="1"/>
        <v>4.51318983001274</v>
      </c>
      <c r="M3" s="16"/>
      <c r="P3" s="11">
        <f t="shared" si="2"/>
        <v>134</v>
      </c>
      <c r="Q3" s="5">
        <f t="shared" si="3"/>
        <v>6373.3523979258798</v>
      </c>
      <c r="R3" s="5">
        <f t="shared" si="4"/>
        <v>6411.0024260823202</v>
      </c>
      <c r="S3" s="5">
        <f t="shared" si="5"/>
        <v>37.650028156440378</v>
      </c>
      <c r="T3" s="6">
        <f t="shared" si="6"/>
        <v>0.317</v>
      </c>
      <c r="U3" s="6">
        <f t="shared" si="7"/>
        <v>0.29338024415839198</v>
      </c>
      <c r="V3" s="5">
        <f t="shared" si="8"/>
        <v>6377.1764245357599</v>
      </c>
      <c r="W3" s="5">
        <f t="shared" si="9"/>
        <v>7.4510270793715803</v>
      </c>
      <c r="X3" s="7" t="str">
        <f t="shared" si="10"/>
        <v>B</v>
      </c>
      <c r="Y3" s="12" t="str">
        <f t="shared" si="11"/>
        <v>███████</v>
      </c>
      <c r="Z3" s="17">
        <v>2</v>
      </c>
      <c r="AE3" s="17">
        <v>722</v>
      </c>
    </row>
    <row r="4" spans="1:31" ht="15" customHeight="1">
      <c r="A4" s="47">
        <v>3</v>
      </c>
      <c r="B4" s="5">
        <v>1218.62845965411</v>
      </c>
      <c r="C4" s="5">
        <v>1254.73654227113</v>
      </c>
      <c r="D4" s="5">
        <v>36.108082617020052</v>
      </c>
      <c r="E4" s="6">
        <v>0.317</v>
      </c>
      <c r="F4" s="6">
        <v>0.29734398840374299</v>
      </c>
      <c r="G4" s="5">
        <v>1228.3483695712</v>
      </c>
      <c r="H4" s="5">
        <v>6.20063457295179</v>
      </c>
      <c r="I4" s="7" t="str">
        <f>IF($H4="","",IF(OR($H4&lt;0,$H4&gt;100),"E",IF($H4&lt;$AA$123,$Z$123,IF($H4&lt;=$AA$124,$Z$124,IF($H4&lt;=$AA$125,$Z$125,IF($H4&lt;=$AA$126,$Z$126,IF($H4&lt;=$AA$127,$Z$127,"")))))))</f>
        <v>B</v>
      </c>
      <c r="J4" s="12" t="str">
        <f>IF(OR($H4&lt;0,$H4&gt;100),"",DataBar(H4))</f>
        <v>██████</v>
      </c>
      <c r="K4" s="21">
        <f t="shared" si="0"/>
        <v>14</v>
      </c>
      <c r="L4" s="34">
        <f t="shared" si="1"/>
        <v>6.20063457295179</v>
      </c>
      <c r="M4" s="16"/>
      <c r="P4" s="11">
        <f t="shared" si="2"/>
        <v>125</v>
      </c>
      <c r="Q4" s="5">
        <f t="shared" si="3"/>
        <v>6022.2293708071502</v>
      </c>
      <c r="R4" s="5">
        <f t="shared" si="4"/>
        <v>6060.5402327661996</v>
      </c>
      <c r="S4" s="5">
        <f t="shared" si="5"/>
        <v>38.310861959049362</v>
      </c>
      <c r="T4" s="6">
        <f t="shared" si="6"/>
        <v>0.317</v>
      </c>
      <c r="U4" s="6">
        <f t="shared" si="7"/>
        <v>0.29444522230780901</v>
      </c>
      <c r="V4" s="5">
        <f t="shared" si="8"/>
        <v>6046.1432533264197</v>
      </c>
      <c r="W4" s="5">
        <f t="shared" si="9"/>
        <v>7.1150718271896398</v>
      </c>
      <c r="X4" s="7" t="str">
        <f t="shared" si="10"/>
        <v>B</v>
      </c>
      <c r="Y4" s="12" t="str">
        <f t="shared" si="11"/>
        <v>███████</v>
      </c>
      <c r="Z4" s="17">
        <v>3</v>
      </c>
      <c r="AE4" s="17">
        <v>646</v>
      </c>
    </row>
    <row r="5" spans="1:31" ht="15" customHeight="1">
      <c r="A5" s="47">
        <v>4</v>
      </c>
      <c r="B5" s="5">
        <v>1256.73654227113</v>
      </c>
      <c r="C5" s="5">
        <v>1293.94601455917</v>
      </c>
      <c r="D5" s="5">
        <v>37.209472288039933</v>
      </c>
      <c r="E5" s="6">
        <v>0.317</v>
      </c>
      <c r="F5" s="6">
        <v>0.301822338972005</v>
      </c>
      <c r="G5" s="5">
        <v>1268.59490865915</v>
      </c>
      <c r="H5" s="5">
        <v>4.78790568706484</v>
      </c>
      <c r="I5" s="7" t="str">
        <f>IF($H5="","",IF(OR($H5&lt;0,$H5&gt;100),"E",IF($H5&lt;$AA$123,$Z$123,IF($H5&lt;=$AA$124,$Z$124,IF($H5&lt;=$AA$125,$Z$125,IF($H5&lt;=$AA$126,$Z$126,IF($H5&lt;=$AA$127,$Z$127,"")))))))</f>
        <v>A</v>
      </c>
      <c r="J5" s="12" t="str">
        <f>IF(OR($H5&lt;0,$H5&gt;100),"",DataBar(H5))</f>
        <v>█████</v>
      </c>
      <c r="K5" s="21">
        <f t="shared" si="0"/>
        <v>54</v>
      </c>
      <c r="L5" s="34">
        <f t="shared" si="1"/>
        <v>4.78790568706484</v>
      </c>
      <c r="M5" s="16"/>
      <c r="P5" s="11">
        <f t="shared" si="2"/>
        <v>139</v>
      </c>
      <c r="Q5" s="5">
        <f t="shared" si="3"/>
        <v>6569.17948143187</v>
      </c>
      <c r="R5" s="5">
        <f t="shared" si="4"/>
        <v>6606.6092316541199</v>
      </c>
      <c r="S5" s="5">
        <f t="shared" si="5"/>
        <v>37.429750222249822</v>
      </c>
      <c r="T5" s="6">
        <f t="shared" si="6"/>
        <v>0.317</v>
      </c>
      <c r="U5" s="6">
        <f t="shared" si="7"/>
        <v>0.29468046682562998</v>
      </c>
      <c r="V5" s="5">
        <f t="shared" si="8"/>
        <v>6592.4552585028096</v>
      </c>
      <c r="W5" s="5">
        <f t="shared" si="9"/>
        <v>7.0408622001168304</v>
      </c>
      <c r="X5" s="7" t="str">
        <f t="shared" si="10"/>
        <v>B</v>
      </c>
      <c r="Y5" s="12" t="str">
        <f t="shared" si="11"/>
        <v>███████</v>
      </c>
      <c r="Z5" s="17">
        <v>4</v>
      </c>
      <c r="AE5" s="12">
        <v>801</v>
      </c>
    </row>
    <row r="6" spans="1:31" ht="15" customHeight="1">
      <c r="A6" s="47">
        <v>5</v>
      </c>
      <c r="B6" s="5">
        <v>1295.94601455917</v>
      </c>
      <c r="C6" s="5">
        <v>1333.5960427156101</v>
      </c>
      <c r="D6" s="5">
        <v>37.650028156440158</v>
      </c>
      <c r="E6" s="6">
        <v>0.317</v>
      </c>
      <c r="F6" s="6">
        <v>0.30203328764293802</v>
      </c>
      <c r="G6" s="5">
        <v>1325.6555228316599</v>
      </c>
      <c r="H6" s="5">
        <v>4.72136036500385</v>
      </c>
      <c r="I6" s="7" t="str">
        <f>IF($H6="","",IF(OR($H6&lt;0,$H6&gt;100),"E",IF($H6&lt;$AA$123,$Z$123,IF($H6&lt;=$AA$124,$Z$124,IF($H6&lt;=$AA$125,$Z$125,IF($H6&lt;=$AA$126,$Z$126,IF($H6&lt;=$AA$127,$Z$127,"")))))))</f>
        <v>A</v>
      </c>
      <c r="J6" s="12" t="str">
        <f>IF(OR($H6&lt;0,$H6&gt;100),"",DataBar(H6))</f>
        <v>█████</v>
      </c>
      <c r="K6" s="21">
        <f t="shared" si="0"/>
        <v>60</v>
      </c>
      <c r="L6" s="34">
        <f t="shared" si="1"/>
        <v>4.72136036500385</v>
      </c>
      <c r="M6" s="16"/>
      <c r="P6" s="11">
        <f t="shared" si="2"/>
        <v>74</v>
      </c>
      <c r="Q6" s="5">
        <f t="shared" si="3"/>
        <v>4013.29461088064</v>
      </c>
      <c r="R6" s="5">
        <f t="shared" si="4"/>
        <v>4052.7068625106999</v>
      </c>
      <c r="S6" s="5">
        <f t="shared" si="5"/>
        <v>39.412251630059927</v>
      </c>
      <c r="T6" s="6">
        <f t="shared" si="6"/>
        <v>0.317</v>
      </c>
      <c r="U6" s="6">
        <f t="shared" si="7"/>
        <v>0.29507927484079399</v>
      </c>
      <c r="V6" s="5">
        <f t="shared" si="8"/>
        <v>4042.6286302452299</v>
      </c>
      <c r="W6" s="5">
        <f t="shared" si="9"/>
        <v>6.9150552552700804</v>
      </c>
      <c r="X6" s="7" t="str">
        <f t="shared" si="10"/>
        <v>B</v>
      </c>
      <c r="Y6" s="12" t="str">
        <f t="shared" si="11"/>
        <v>███████</v>
      </c>
      <c r="Z6" s="17">
        <v>5</v>
      </c>
      <c r="AE6" s="17">
        <v>100</v>
      </c>
    </row>
    <row r="7" spans="1:31">
      <c r="A7" s="47">
        <v>6</v>
      </c>
      <c r="B7" s="5">
        <v>1335.5960427156101</v>
      </c>
      <c r="C7" s="5">
        <v>1373.68662674046</v>
      </c>
      <c r="D7" s="5">
        <v>38.090584024849932</v>
      </c>
      <c r="E7" s="6">
        <v>0.317</v>
      </c>
      <c r="F7" s="135" t="s">
        <v>39</v>
      </c>
      <c r="G7" s="136"/>
      <c r="H7" s="136"/>
      <c r="I7" s="136"/>
      <c r="J7" s="134"/>
      <c r="K7" s="21">
        <f t="shared" si="0"/>
        <v>138</v>
      </c>
      <c r="L7" s="34">
        <f t="shared" si="1"/>
        <v>0</v>
      </c>
      <c r="M7" s="16"/>
      <c r="P7" s="11">
        <f t="shared" si="2"/>
        <v>137</v>
      </c>
      <c r="Q7" s="5">
        <f t="shared" si="3"/>
        <v>6491.4213706583996</v>
      </c>
      <c r="R7" s="5">
        <f t="shared" si="4"/>
        <v>6529.2916767490497</v>
      </c>
      <c r="S7" s="5">
        <f t="shared" si="5"/>
        <v>37.870306090650047</v>
      </c>
      <c r="T7" s="6">
        <f t="shared" si="6"/>
        <v>0.317</v>
      </c>
      <c r="U7" s="6">
        <f t="shared" si="7"/>
        <v>0.29521371337575097</v>
      </c>
      <c r="V7" s="5">
        <f t="shared" si="8"/>
        <v>6496.1814942442597</v>
      </c>
      <c r="W7" s="5">
        <f t="shared" si="9"/>
        <v>6.8726456227914499</v>
      </c>
      <c r="X7" s="7" t="str">
        <f t="shared" si="10"/>
        <v>B</v>
      </c>
      <c r="Y7" s="12" t="str">
        <f t="shared" si="11"/>
        <v>███████</v>
      </c>
      <c r="Z7" s="17">
        <v>6</v>
      </c>
    </row>
    <row r="8" spans="1:31">
      <c r="A8" s="47">
        <v>7</v>
      </c>
      <c r="B8" s="5">
        <v>1375.68662674046</v>
      </c>
      <c r="C8" s="5">
        <v>1411.13387555487</v>
      </c>
      <c r="D8" s="5">
        <v>35.447248814409932</v>
      </c>
      <c r="E8" s="6">
        <v>0.317</v>
      </c>
      <c r="F8" s="6">
        <v>0.30385458523396203</v>
      </c>
      <c r="G8" s="5">
        <v>1377.7562329672301</v>
      </c>
      <c r="H8" s="5">
        <v>4.1468185381823597</v>
      </c>
      <c r="I8" s="7" t="str">
        <f>IF($H8="","",IF(OR($H8&lt;0,$H8&gt;100),"E",IF($H8&lt;$AA$123,$Z$123,IF($H8&lt;=$AA$124,$Z$124,IF($H8&lt;=$AA$125,$Z$125,IF($H8&lt;=$AA$126,$Z$126,IF($H8&lt;=$AA$127,$Z$127,"")))))))</f>
        <v>A</v>
      </c>
      <c r="J8" s="12" t="str">
        <f>IF(OR($H8&lt;0,$H8&gt;100),"",DataBar(H8))</f>
        <v>████</v>
      </c>
      <c r="K8" s="21">
        <f t="shared" si="0"/>
        <v>92</v>
      </c>
      <c r="L8" s="34">
        <f t="shared" si="1"/>
        <v>4.1468185381823597</v>
      </c>
      <c r="M8" s="16"/>
      <c r="P8" s="11">
        <f t="shared" si="2"/>
        <v>141</v>
      </c>
      <c r="Q8" s="5">
        <f t="shared" si="3"/>
        <v>6648.4734189132596</v>
      </c>
      <c r="R8" s="5">
        <f t="shared" si="4"/>
        <v>6686.0928529121702</v>
      </c>
      <c r="S8" s="5">
        <f t="shared" si="5"/>
        <v>37.619433998910608</v>
      </c>
      <c r="T8" s="6">
        <f t="shared" si="6"/>
        <v>0.317</v>
      </c>
      <c r="U8" s="6">
        <f t="shared" si="7"/>
        <v>0.29580817986329599</v>
      </c>
      <c r="V8" s="5">
        <f t="shared" si="8"/>
        <v>6681.45834785642</v>
      </c>
      <c r="W8" s="5">
        <f t="shared" si="9"/>
        <v>6.6851167623671897</v>
      </c>
      <c r="X8" s="7" t="str">
        <f t="shared" si="10"/>
        <v>B</v>
      </c>
      <c r="Y8" s="12" t="str">
        <f t="shared" si="11"/>
        <v>███████</v>
      </c>
      <c r="Z8" s="17">
        <v>7</v>
      </c>
    </row>
    <row r="9" spans="1:31" ht="15" customHeight="1">
      <c r="A9" s="47">
        <v>8</v>
      </c>
      <c r="B9" s="5">
        <v>1413.13387555487</v>
      </c>
      <c r="C9" s="5">
        <v>1449.6825140403</v>
      </c>
      <c r="D9" s="5">
        <v>36.548638485430047</v>
      </c>
      <c r="E9" s="6">
        <v>0.317</v>
      </c>
      <c r="F9" s="6">
        <v>0.30278023694120898</v>
      </c>
      <c r="G9" s="5">
        <v>1443.8005626422901</v>
      </c>
      <c r="H9" s="5">
        <v>4.4857296715429102</v>
      </c>
      <c r="I9" s="7" t="str">
        <f>IF($H9="","",IF(OR($H9&lt;0,$H9&gt;100),"E",IF($H9&lt;$AA$123,$Z$123,IF($H9&lt;=$AA$124,$Z$124,IF($H9&lt;=$AA$125,$Z$125,IF($H9&lt;=$AA$126,$Z$126,IF($H9&lt;=$AA$127,$Z$127,"")))))))</f>
        <v>A</v>
      </c>
      <c r="J9" s="12" t="str">
        <f>IF(OR($H9&lt;0,$H9&gt;100),"",DataBar(H9))</f>
        <v>████</v>
      </c>
      <c r="K9" s="21">
        <f t="shared" si="0"/>
        <v>73</v>
      </c>
      <c r="L9" s="34">
        <f t="shared" si="1"/>
        <v>4.4857296715429102</v>
      </c>
      <c r="M9" s="16"/>
      <c r="P9" s="11">
        <f t="shared" si="2"/>
        <v>133</v>
      </c>
      <c r="Q9" s="5">
        <f t="shared" si="3"/>
        <v>6333.7023697694303</v>
      </c>
      <c r="R9" s="5">
        <f t="shared" si="4"/>
        <v>6371.3523979258798</v>
      </c>
      <c r="S9" s="5">
        <f t="shared" si="5"/>
        <v>37.65002815644948</v>
      </c>
      <c r="T9" s="6">
        <f t="shared" si="6"/>
        <v>0.317</v>
      </c>
      <c r="U9" s="6">
        <f t="shared" si="7"/>
        <v>0.29591995532974502</v>
      </c>
      <c r="V9" s="5">
        <f t="shared" si="8"/>
        <v>6358.4565259299397</v>
      </c>
      <c r="W9" s="5">
        <f t="shared" si="9"/>
        <v>6.64985636285647</v>
      </c>
      <c r="X9" s="7" t="str">
        <f t="shared" si="10"/>
        <v>B</v>
      </c>
      <c r="Y9" s="12" t="str">
        <f t="shared" si="11"/>
        <v>███████</v>
      </c>
      <c r="Z9" s="17">
        <v>8</v>
      </c>
    </row>
    <row r="10" spans="1:31">
      <c r="A10" s="47">
        <v>9</v>
      </c>
      <c r="B10" s="5">
        <v>1451.6825140403</v>
      </c>
      <c r="C10" s="5">
        <v>1489.33254219674</v>
      </c>
      <c r="D10" s="5">
        <v>37.65002815643993</v>
      </c>
      <c r="E10" s="6">
        <v>0.317</v>
      </c>
      <c r="F10" s="6">
        <v>0.304876196358982</v>
      </c>
      <c r="G10" s="5">
        <v>1484.87996871072</v>
      </c>
      <c r="H10" s="5">
        <v>3.8245437353370701</v>
      </c>
      <c r="I10" s="7" t="str">
        <f>IF($H10="","",IF(OR($H10&lt;0,$H10&gt;100),"E",IF($H10&lt;$AA$123,$Z$123,IF($H10&lt;=$AA$124,$Z$124,IF($H10&lt;=$AA$125,$Z$125,IF($H10&lt;=$AA$126,$Z$126,IF($H10&lt;=$AA$127,$Z$127,"")))))))</f>
        <v>A</v>
      </c>
      <c r="J10" s="12" t="str">
        <f>IF(OR($H10&lt;0,$H10&gt;100),"",DataBar(H10))</f>
        <v>████</v>
      </c>
      <c r="K10" s="21">
        <f t="shared" si="0"/>
        <v>115</v>
      </c>
      <c r="L10" s="34">
        <f t="shared" si="1"/>
        <v>3.8245437353370701</v>
      </c>
      <c r="M10" s="16"/>
      <c r="P10" s="11">
        <f t="shared" si="2"/>
        <v>113</v>
      </c>
      <c r="Q10" s="5">
        <f t="shared" si="3"/>
        <v>5553.0373709558899</v>
      </c>
      <c r="R10" s="5">
        <f t="shared" si="4"/>
        <v>5592.8901784543596</v>
      </c>
      <c r="S10" s="5">
        <f t="shared" si="5"/>
        <v>39.852807498469701</v>
      </c>
      <c r="T10" s="6">
        <f t="shared" si="6"/>
        <v>0.317</v>
      </c>
      <c r="U10" s="6">
        <f t="shared" si="7"/>
        <v>0.29631297361510001</v>
      </c>
      <c r="V10" s="5">
        <f t="shared" si="8"/>
        <v>5588.474056686</v>
      </c>
      <c r="W10" s="5">
        <f t="shared" si="9"/>
        <v>6.52587583119863</v>
      </c>
      <c r="X10" s="7" t="str">
        <f t="shared" si="10"/>
        <v>B</v>
      </c>
      <c r="Y10" s="12" t="str">
        <f t="shared" si="11"/>
        <v>███████</v>
      </c>
      <c r="Z10" s="17">
        <v>9</v>
      </c>
    </row>
    <row r="11" spans="1:31" ht="15" customHeight="1">
      <c r="A11" s="47">
        <v>10</v>
      </c>
      <c r="B11" s="5">
        <v>1491.33254219674</v>
      </c>
      <c r="C11" s="5">
        <v>1528.1014586163799</v>
      </c>
      <c r="D11" s="5">
        <v>36.768916419639943</v>
      </c>
      <c r="E11" s="6">
        <v>0.317</v>
      </c>
      <c r="F11" s="6">
        <v>0.30311155923768002</v>
      </c>
      <c r="G11" s="5">
        <v>1502.24687208924</v>
      </c>
      <c r="H11" s="5">
        <v>4.3812115969463497</v>
      </c>
      <c r="I11" s="7" t="str">
        <f>IF($H11="","",IF(OR($H11&lt;0,$H11&gt;100),"E",IF($H11&lt;$AA$123,$Z$123,IF($H11&lt;=$AA$124,$Z$124,IF($H11&lt;=$AA$125,$Z$125,IF($H11&lt;=$AA$126,$Z$126,IF($H11&lt;=$AA$127,$Z$127,"")))))))</f>
        <v>A</v>
      </c>
      <c r="J11" s="12" t="str">
        <f>IF(OR($H11&lt;0,$H11&gt;100),"",DataBar(H11))</f>
        <v>████</v>
      </c>
      <c r="K11" s="21">
        <f t="shared" si="0"/>
        <v>77</v>
      </c>
      <c r="L11" s="34">
        <f t="shared" si="1"/>
        <v>4.3812115969463497</v>
      </c>
      <c r="M11" s="16"/>
      <c r="P11" s="11">
        <f t="shared" si="2"/>
        <v>77</v>
      </c>
      <c r="Q11" s="5">
        <f t="shared" si="3"/>
        <v>4132.9055291525801</v>
      </c>
      <c r="R11" s="5">
        <f t="shared" si="4"/>
        <v>4170.9961131774298</v>
      </c>
      <c r="S11" s="5">
        <f t="shared" si="5"/>
        <v>38.090584024849697</v>
      </c>
      <c r="T11" s="6">
        <f t="shared" si="6"/>
        <v>0.317</v>
      </c>
      <c r="U11" s="6">
        <f t="shared" si="7"/>
        <v>0.29635429554230402</v>
      </c>
      <c r="V11" s="5">
        <f t="shared" si="8"/>
        <v>4134.8937124202503</v>
      </c>
      <c r="W11" s="5">
        <f t="shared" si="9"/>
        <v>6.51284052293245</v>
      </c>
      <c r="X11" s="7" t="str">
        <f t="shared" si="10"/>
        <v>B</v>
      </c>
      <c r="Y11" s="12" t="str">
        <f t="shared" si="11"/>
        <v>███████</v>
      </c>
      <c r="Z11" s="17">
        <v>10</v>
      </c>
    </row>
    <row r="12" spans="1:31">
      <c r="A12" s="47">
        <v>11</v>
      </c>
      <c r="B12" s="5">
        <v>1530.1014586163799</v>
      </c>
      <c r="C12" s="5">
        <v>1566.6500971018099</v>
      </c>
      <c r="D12" s="5">
        <v>36.548638485430047</v>
      </c>
      <c r="E12" s="6">
        <v>0.317</v>
      </c>
      <c r="F12" s="135" t="s">
        <v>40</v>
      </c>
      <c r="G12" s="136"/>
      <c r="H12" s="136"/>
      <c r="I12" s="136"/>
      <c r="J12" s="134"/>
      <c r="K12" s="21">
        <f t="shared" si="0"/>
        <v>138</v>
      </c>
      <c r="L12" s="34">
        <f t="shared" si="1"/>
        <v>0</v>
      </c>
      <c r="M12" s="16"/>
      <c r="P12" s="11">
        <f t="shared" si="2"/>
        <v>84</v>
      </c>
      <c r="Q12" s="5">
        <f t="shared" si="3"/>
        <v>4411.5571159187002</v>
      </c>
      <c r="R12" s="5">
        <f t="shared" si="4"/>
        <v>4448.98686614094</v>
      </c>
      <c r="S12" s="5">
        <f t="shared" si="5"/>
        <v>37.429750222239818</v>
      </c>
      <c r="T12" s="6">
        <f t="shared" si="6"/>
        <v>0.317</v>
      </c>
      <c r="U12" s="6">
        <f t="shared" si="7"/>
        <v>0.29674814669641603</v>
      </c>
      <c r="V12" s="5">
        <f t="shared" si="8"/>
        <v>4423.2836611304701</v>
      </c>
      <c r="W12" s="5">
        <f t="shared" si="9"/>
        <v>6.3885972566511997</v>
      </c>
      <c r="X12" s="7" t="str">
        <f t="shared" si="10"/>
        <v>B</v>
      </c>
      <c r="Y12" s="12" t="str">
        <f t="shared" si="11"/>
        <v>██████</v>
      </c>
      <c r="Z12" s="17">
        <v>11</v>
      </c>
    </row>
    <row r="13" spans="1:31">
      <c r="A13" s="47">
        <v>12</v>
      </c>
      <c r="B13" s="5">
        <v>1568.6500971018099</v>
      </c>
      <c r="C13" s="5">
        <v>1606.3001252582501</v>
      </c>
      <c r="D13" s="5">
        <v>37.650028156440158</v>
      </c>
      <c r="E13" s="6">
        <v>0.317</v>
      </c>
      <c r="F13" s="6">
        <v>0.30508749852769201</v>
      </c>
      <c r="G13" s="5">
        <v>1599.43473522675</v>
      </c>
      <c r="H13" s="5">
        <v>3.7578868997818899</v>
      </c>
      <c r="I13" s="7" t="str">
        <f t="shared" ref="I13:I44" si="12">IF($H13="","",IF(OR($H13&lt;0,$H13&gt;100),"E",IF($H13&lt;$AA$123,$Z$123,IF($H13&lt;=$AA$124,$Z$124,IF($H13&lt;=$AA$125,$Z$125,IF($H13&lt;=$AA$126,$Z$126,IF($H13&lt;=$AA$127,$Z$127,"")))))))</f>
        <v>A</v>
      </c>
      <c r="J13" s="12" t="str">
        <f>IF(OR($H13&lt;0,$H13&gt;100),"",DataBar(H13))</f>
        <v>████</v>
      </c>
      <c r="K13" s="21">
        <f t="shared" si="0"/>
        <v>118</v>
      </c>
      <c r="L13" s="34">
        <f t="shared" si="1"/>
        <v>3.7578868997818899</v>
      </c>
      <c r="M13" s="16"/>
      <c r="P13" s="11">
        <f t="shared" si="2"/>
        <v>135</v>
      </c>
      <c r="Q13" s="5">
        <f t="shared" si="3"/>
        <v>6413.0024260823202</v>
      </c>
      <c r="R13" s="5">
        <f t="shared" si="4"/>
        <v>6451.0930101071699</v>
      </c>
      <c r="S13" s="5">
        <f t="shared" si="5"/>
        <v>38.090584024849697</v>
      </c>
      <c r="T13" s="6">
        <f t="shared" si="6"/>
        <v>0.317</v>
      </c>
      <c r="U13" s="6">
        <f t="shared" si="7"/>
        <v>0.29724631717963801</v>
      </c>
      <c r="V13" s="5">
        <f t="shared" si="8"/>
        <v>6420.2990481099096</v>
      </c>
      <c r="W13" s="5">
        <f t="shared" si="9"/>
        <v>6.2314456846569</v>
      </c>
      <c r="X13" s="7" t="str">
        <f t="shared" si="10"/>
        <v>B</v>
      </c>
      <c r="Y13" s="12" t="str">
        <f t="shared" si="11"/>
        <v>██████</v>
      </c>
      <c r="Z13" s="17">
        <v>12</v>
      </c>
    </row>
    <row r="14" spans="1:31">
      <c r="A14" s="47">
        <v>13</v>
      </c>
      <c r="B14" s="5">
        <v>1608.3001252582501</v>
      </c>
      <c r="C14" s="5">
        <v>1645.95015341469</v>
      </c>
      <c r="D14" s="5">
        <v>37.65002815643993</v>
      </c>
      <c r="E14" s="6">
        <v>0.317</v>
      </c>
      <c r="F14" s="6">
        <v>0.30567378665478001</v>
      </c>
      <c r="G14" s="5">
        <v>1643.01898312862</v>
      </c>
      <c r="H14" s="5">
        <v>3.5729379637918299</v>
      </c>
      <c r="I14" s="7" t="str">
        <f t="shared" si="12"/>
        <v>A</v>
      </c>
      <c r="J14" s="12" t="str">
        <f>IF(OR($H14&lt;0,$H14&gt;100),"",DataBar(H14))</f>
        <v>████</v>
      </c>
      <c r="K14" s="21">
        <f t="shared" si="0"/>
        <v>127</v>
      </c>
      <c r="L14" s="34">
        <f t="shared" si="1"/>
        <v>3.5729379637918299</v>
      </c>
      <c r="M14" s="16"/>
      <c r="P14" s="11">
        <f t="shared" si="2"/>
        <v>0</v>
      </c>
      <c r="Q14" s="5">
        <f t="shared" si="3"/>
        <v>0</v>
      </c>
      <c r="R14" s="5">
        <f t="shared" si="4"/>
        <v>0</v>
      </c>
      <c r="S14" s="5">
        <f t="shared" si="5"/>
        <v>0</v>
      </c>
      <c r="T14" s="6">
        <f t="shared" si="6"/>
        <v>0</v>
      </c>
      <c r="U14" s="6">
        <f t="shared" si="7"/>
        <v>0</v>
      </c>
      <c r="V14" s="5">
        <f t="shared" si="8"/>
        <v>0</v>
      </c>
      <c r="W14" s="5">
        <f t="shared" si="9"/>
        <v>0</v>
      </c>
      <c r="X14" s="7">
        <f t="shared" si="10"/>
        <v>0</v>
      </c>
      <c r="Y14" s="12">
        <f t="shared" si="11"/>
        <v>0</v>
      </c>
    </row>
    <row r="15" spans="1:31" ht="15" customHeight="1">
      <c r="A15" s="47">
        <v>14</v>
      </c>
      <c r="B15" s="5">
        <v>1647.95015341469</v>
      </c>
      <c r="C15" s="5">
        <v>1686.2610153737401</v>
      </c>
      <c r="D15" s="5">
        <v>38.310861959050037</v>
      </c>
      <c r="E15" s="6">
        <v>0.317</v>
      </c>
      <c r="F15" s="6">
        <v>0.30154295619370802</v>
      </c>
      <c r="G15" s="5">
        <v>1683.9313997414899</v>
      </c>
      <c r="H15" s="5">
        <v>4.8760390556128002</v>
      </c>
      <c r="I15" s="7" t="str">
        <f t="shared" si="12"/>
        <v>A</v>
      </c>
      <c r="J15" s="12" t="str">
        <f>IF(OR($H15&lt;0,$H15&gt;100),"",DataBar(H15))</f>
        <v>█████</v>
      </c>
      <c r="K15" s="21">
        <f t="shared" si="0"/>
        <v>47</v>
      </c>
      <c r="L15" s="34">
        <f t="shared" si="1"/>
        <v>4.8760390556128002</v>
      </c>
      <c r="M15" s="16"/>
    </row>
    <row r="16" spans="1:31">
      <c r="A16" s="47">
        <v>15</v>
      </c>
      <c r="B16" s="5">
        <v>1688.2610153737401</v>
      </c>
      <c r="C16" s="5">
        <v>1725.91104353018</v>
      </c>
      <c r="D16" s="5">
        <v>37.65002815643993</v>
      </c>
      <c r="E16" s="6">
        <v>0.317</v>
      </c>
      <c r="F16" s="6">
        <v>0.302401754100873</v>
      </c>
      <c r="G16" s="5">
        <v>1691.11194633069</v>
      </c>
      <c r="H16" s="5">
        <v>4.6051248893144798</v>
      </c>
      <c r="I16" s="7" t="str">
        <f t="shared" si="12"/>
        <v>A</v>
      </c>
      <c r="J16" s="12" t="str">
        <f>IF(OR($H16&lt;0,$H16&gt;100),"",DataBar(H16))</f>
        <v>█████</v>
      </c>
      <c r="K16" s="21">
        <f t="shared" si="0"/>
        <v>68</v>
      </c>
      <c r="L16" s="34">
        <f t="shared" si="1"/>
        <v>4.6051248893144798</v>
      </c>
      <c r="M16" s="16"/>
    </row>
    <row r="17" spans="1:36">
      <c r="A17" s="47">
        <v>16</v>
      </c>
      <c r="B17" s="5">
        <v>1727.91104353018</v>
      </c>
      <c r="C17" s="5">
        <v>1761.1555130025699</v>
      </c>
      <c r="D17" s="5">
        <v>33.244469472389937</v>
      </c>
      <c r="E17" s="6">
        <v>0.317</v>
      </c>
      <c r="F17" s="6">
        <v>0.30413882671533898</v>
      </c>
      <c r="G17" s="5">
        <v>1731.52339457687</v>
      </c>
      <c r="H17" s="5">
        <v>4.0571524557291498</v>
      </c>
      <c r="I17" s="7" t="str">
        <f t="shared" si="12"/>
        <v>A</v>
      </c>
      <c r="J17" s="12" t="str">
        <f>IF(OR($H17&lt;0,$H17&gt;100),"",DataBar(H17))</f>
        <v>████</v>
      </c>
      <c r="K17" s="21">
        <f t="shared" si="0"/>
        <v>99</v>
      </c>
      <c r="L17" s="34">
        <f t="shared" si="1"/>
        <v>4.0571524557291498</v>
      </c>
      <c r="M17" s="16"/>
    </row>
    <row r="18" spans="1:36">
      <c r="A18" s="47">
        <v>17</v>
      </c>
      <c r="B18" s="5">
        <v>1763.1555130025699</v>
      </c>
      <c r="C18" s="5">
        <v>1800.58526322481</v>
      </c>
      <c r="D18" s="5">
        <v>37.429750222240052</v>
      </c>
      <c r="E18" s="6">
        <v>0.317</v>
      </c>
      <c r="F18" s="6">
        <v>0.30475655834721199</v>
      </c>
      <c r="G18" s="5">
        <v>1772.85328482865</v>
      </c>
      <c r="H18" s="5">
        <v>3.8622844330561401</v>
      </c>
      <c r="I18" s="7" t="str">
        <f t="shared" si="12"/>
        <v>A</v>
      </c>
      <c r="J18" s="12" t="str">
        <f>IF(OR($H18&lt;0,$H18&gt;100),"",DataBar(H18))</f>
        <v>████</v>
      </c>
      <c r="K18" s="21">
        <f t="shared" si="0"/>
        <v>113</v>
      </c>
      <c r="L18" s="34">
        <f t="shared" si="1"/>
        <v>3.8622844330561401</v>
      </c>
      <c r="M18" s="16"/>
    </row>
    <row r="19" spans="1:36" ht="15" customHeight="1">
      <c r="A19" s="47">
        <v>18</v>
      </c>
      <c r="B19" s="5">
        <v>1802.58526322481</v>
      </c>
      <c r="C19" s="5">
        <v>1841.33668105227</v>
      </c>
      <c r="D19" s="5">
        <v>38.751417827460052</v>
      </c>
      <c r="E19" s="6">
        <v>0.317</v>
      </c>
      <c r="F19" s="6">
        <v>0.30132072741332</v>
      </c>
      <c r="G19" s="5">
        <v>1805.9171970300699</v>
      </c>
      <c r="H19" s="5">
        <v>4.9461427718232898</v>
      </c>
      <c r="I19" s="7" t="str">
        <f t="shared" si="12"/>
        <v>A</v>
      </c>
      <c r="J19" s="12" t="str">
        <f>IF(OR($H19&lt;0,$H19&gt;100),"",DataBar(H19))</f>
        <v>█████</v>
      </c>
      <c r="K19" s="21">
        <f t="shared" si="0"/>
        <v>43</v>
      </c>
      <c r="L19" s="34">
        <f t="shared" si="1"/>
        <v>4.9461427718232898</v>
      </c>
      <c r="M19" s="16"/>
    </row>
    <row r="20" spans="1:36" ht="15" customHeight="1">
      <c r="A20" s="47">
        <v>19</v>
      </c>
      <c r="B20" s="5">
        <v>1843.33668105227</v>
      </c>
      <c r="C20" s="5">
        <v>1880.98670920871</v>
      </c>
      <c r="D20" s="5">
        <v>37.65002815643993</v>
      </c>
      <c r="E20" s="6">
        <v>0.317</v>
      </c>
      <c r="F20" s="6">
        <v>0.30276394321183098</v>
      </c>
      <c r="G20" s="5">
        <v>1850.25289748197</v>
      </c>
      <c r="H20" s="5">
        <v>4.4908696492648499</v>
      </c>
      <c r="I20" s="7" t="str">
        <f t="shared" si="12"/>
        <v>A</v>
      </c>
      <c r="J20" s="12" t="str">
        <f>IF(OR($H20&lt;0,$H20&gt;100),"",DataBar(H20))</f>
        <v>████</v>
      </c>
      <c r="K20" s="21">
        <f t="shared" si="0"/>
        <v>72</v>
      </c>
      <c r="L20" s="34">
        <f t="shared" si="1"/>
        <v>4.4908696492648499</v>
      </c>
      <c r="M20" s="16"/>
    </row>
    <row r="21" spans="1:36">
      <c r="A21" s="47">
        <v>20</v>
      </c>
      <c r="B21" s="5">
        <v>1882.98670920871</v>
      </c>
      <c r="C21" s="5">
        <v>1920.6367373651501</v>
      </c>
      <c r="D21" s="5">
        <v>37.650028156440158</v>
      </c>
      <c r="E21" s="6">
        <v>0.317</v>
      </c>
      <c r="F21" s="6">
        <v>0.30524731418193801</v>
      </c>
      <c r="G21" s="5">
        <v>1916.3807218848101</v>
      </c>
      <c r="H21" s="5">
        <v>3.7074718668964599</v>
      </c>
      <c r="I21" s="7" t="str">
        <f t="shared" si="12"/>
        <v>A</v>
      </c>
      <c r="J21" s="12" t="str">
        <f>IF(OR($H21&lt;0,$H21&gt;100),"",DataBar(H21))</f>
        <v>████</v>
      </c>
      <c r="K21" s="21">
        <f t="shared" si="0"/>
        <v>123</v>
      </c>
      <c r="L21" s="34">
        <f t="shared" si="1"/>
        <v>3.7074718668964599</v>
      </c>
      <c r="M21" s="16"/>
    </row>
    <row r="22" spans="1:36" ht="15" customHeight="1">
      <c r="A22" s="47">
        <v>21</v>
      </c>
      <c r="B22" s="5">
        <v>1922.6367373651501</v>
      </c>
      <c r="C22" s="5">
        <v>1960.28676552159</v>
      </c>
      <c r="D22" s="5">
        <v>37.65002815643993</v>
      </c>
      <c r="E22" s="6">
        <v>0.317</v>
      </c>
      <c r="F22" s="6">
        <v>0.29997617422593897</v>
      </c>
      <c r="G22" s="5">
        <v>1951.78248646411</v>
      </c>
      <c r="H22" s="5">
        <v>5.3702920422907203</v>
      </c>
      <c r="I22" s="7" t="str">
        <f t="shared" si="12"/>
        <v>B</v>
      </c>
      <c r="J22" s="12" t="str">
        <f>IF(OR($H22&lt;0,$H22&gt;100),"",DataBar(H22))</f>
        <v>█████</v>
      </c>
      <c r="K22" s="21">
        <f t="shared" si="0"/>
        <v>29</v>
      </c>
      <c r="L22" s="34">
        <f t="shared" si="1"/>
        <v>5.3702920422907203</v>
      </c>
      <c r="M22" s="16"/>
    </row>
    <row r="23" spans="1:36">
      <c r="A23" s="47">
        <v>22</v>
      </c>
      <c r="B23" s="5">
        <v>1962.28676552159</v>
      </c>
      <c r="C23" s="5">
        <v>1999.7165157438301</v>
      </c>
      <c r="D23" s="5">
        <v>37.429750222240052</v>
      </c>
      <c r="E23" s="6">
        <v>0.317</v>
      </c>
      <c r="F23" s="6">
        <v>0.29960834525524199</v>
      </c>
      <c r="G23" s="5">
        <v>1974.07557878173</v>
      </c>
      <c r="H23" s="5">
        <v>5.48632641790475</v>
      </c>
      <c r="I23" s="7" t="str">
        <f t="shared" si="12"/>
        <v>B</v>
      </c>
      <c r="J23" s="12" t="str">
        <f>IF(OR($H23&lt;0,$H23&gt;100),"",DataBar(H23))</f>
        <v>█████</v>
      </c>
      <c r="K23" s="21">
        <f t="shared" si="0"/>
        <v>25</v>
      </c>
      <c r="L23" s="34">
        <f t="shared" si="1"/>
        <v>5.48632641790475</v>
      </c>
      <c r="M23" s="16"/>
    </row>
    <row r="24" spans="1:36">
      <c r="A24" s="47">
        <v>23</v>
      </c>
      <c r="B24" s="5">
        <v>2001.7165157438301</v>
      </c>
      <c r="C24" s="5">
        <v>2039.5868218344799</v>
      </c>
      <c r="D24" s="5">
        <v>37.870306090649819</v>
      </c>
      <c r="E24" s="6">
        <v>0.317</v>
      </c>
      <c r="F24" s="6">
        <v>0.30351694693592701</v>
      </c>
      <c r="G24" s="5">
        <v>2035.0267300621299</v>
      </c>
      <c r="H24" s="5">
        <v>4.25332904229428</v>
      </c>
      <c r="I24" s="7" t="str">
        <f t="shared" si="12"/>
        <v>A</v>
      </c>
      <c r="J24" s="12" t="str">
        <f>IF(OR($H24&lt;0,$H24&gt;100),"",DataBar(H24))</f>
        <v>████</v>
      </c>
      <c r="K24" s="21">
        <f t="shared" si="0"/>
        <v>85</v>
      </c>
      <c r="L24" s="34">
        <f t="shared" si="1"/>
        <v>4.25332904229428</v>
      </c>
      <c r="M24" s="16"/>
    </row>
    <row r="25" spans="1:36">
      <c r="A25" s="47">
        <v>24</v>
      </c>
      <c r="B25" s="5">
        <v>2041.5868218344799</v>
      </c>
      <c r="C25" s="5">
        <v>2079.2368499909198</v>
      </c>
      <c r="D25" s="5">
        <v>37.65002815643993</v>
      </c>
      <c r="E25" s="6">
        <v>0.317</v>
      </c>
      <c r="F25" s="6">
        <v>0.30341136585460099</v>
      </c>
      <c r="G25" s="5">
        <v>2052.9780965351201</v>
      </c>
      <c r="H25" s="5">
        <v>4.2866353770974097</v>
      </c>
      <c r="I25" s="7" t="str">
        <f t="shared" si="12"/>
        <v>A</v>
      </c>
      <c r="J25" s="12" t="str">
        <f>IF(OR($H25&lt;0,$H25&gt;100),"",DataBar(H25))</f>
        <v>████</v>
      </c>
      <c r="K25" s="21">
        <f t="shared" si="0"/>
        <v>82</v>
      </c>
      <c r="L25" s="34">
        <f t="shared" si="1"/>
        <v>4.2866353770974097</v>
      </c>
      <c r="M25" s="16"/>
    </row>
    <row r="26" spans="1:36" ht="15" customHeight="1">
      <c r="A26" s="47">
        <v>25</v>
      </c>
      <c r="B26" s="5">
        <v>2081.2368499909198</v>
      </c>
      <c r="C26" s="5">
        <v>2118.8868781473602</v>
      </c>
      <c r="D26" s="5">
        <v>37.650028156440378</v>
      </c>
      <c r="E26" s="6">
        <v>0.317</v>
      </c>
      <c r="F26" s="6">
        <v>0.30887376496963298</v>
      </c>
      <c r="G26" s="5">
        <v>2111.0069323431699</v>
      </c>
      <c r="H26" s="5">
        <v>2.5634810821347802</v>
      </c>
      <c r="I26" s="7" t="str">
        <f t="shared" si="12"/>
        <v>A</v>
      </c>
      <c r="J26" s="12" t="str">
        <f>IF(OR($H26&lt;0,$H26&gt;100),"",DataBar(H26))</f>
        <v>███</v>
      </c>
      <c r="K26" s="21">
        <f t="shared" si="0"/>
        <v>136</v>
      </c>
      <c r="L26" s="34">
        <f t="shared" si="1"/>
        <v>2.5634810821347802</v>
      </c>
      <c r="M26" s="16"/>
    </row>
    <row r="27" spans="1:36" ht="15" customHeight="1">
      <c r="A27" s="47">
        <v>26</v>
      </c>
      <c r="B27" s="5">
        <v>2120.8868781473602</v>
      </c>
      <c r="C27" s="5">
        <v>2158.7571842379998</v>
      </c>
      <c r="D27" s="5">
        <v>37.870306090639588</v>
      </c>
      <c r="E27" s="6">
        <v>0.317</v>
      </c>
      <c r="F27" s="6">
        <v>0.30485543406008397</v>
      </c>
      <c r="G27" s="5">
        <v>2154.5911802450401</v>
      </c>
      <c r="H27" s="5">
        <v>3.8310933564405101</v>
      </c>
      <c r="I27" s="7" t="str">
        <f t="shared" si="12"/>
        <v>A</v>
      </c>
      <c r="J27" s="12" t="str">
        <f>IF(OR($H27&lt;0,$H27&gt;100),"",DataBar(H27))</f>
        <v>████</v>
      </c>
      <c r="K27" s="21">
        <f t="shared" si="0"/>
        <v>114</v>
      </c>
      <c r="L27" s="34">
        <f t="shared" si="1"/>
        <v>3.8310933564405101</v>
      </c>
      <c r="M27" s="16"/>
    </row>
    <row r="28" spans="1:36">
      <c r="A28" s="47">
        <v>27</v>
      </c>
      <c r="B28" s="5">
        <v>2160.7571842379998</v>
      </c>
      <c r="C28" s="5">
        <v>2198.84776826285</v>
      </c>
      <c r="D28" s="5">
        <v>38.090584024850159</v>
      </c>
      <c r="E28" s="6">
        <v>0.317</v>
      </c>
      <c r="F28" s="6">
        <v>0.304952604959011</v>
      </c>
      <c r="G28" s="5">
        <v>2189.9093850377299</v>
      </c>
      <c r="H28" s="5">
        <v>3.8004400760218</v>
      </c>
      <c r="I28" s="7" t="str">
        <f t="shared" si="12"/>
        <v>A</v>
      </c>
      <c r="J28" s="12" t="str">
        <f>IF(OR($H28&lt;0,$H28&gt;100),"",DataBar(H28))</f>
        <v>████</v>
      </c>
      <c r="K28" s="21">
        <f t="shared" si="0"/>
        <v>116</v>
      </c>
      <c r="L28" s="34">
        <f t="shared" si="1"/>
        <v>3.8004400760218</v>
      </c>
      <c r="M28" s="16"/>
      <c r="AE28" s="140" t="s">
        <v>8</v>
      </c>
      <c r="AF28" s="139"/>
      <c r="AG28" s="140" t="s">
        <v>15</v>
      </c>
      <c r="AH28" s="139"/>
      <c r="AI28" s="146" t="s">
        <v>16</v>
      </c>
      <c r="AJ28" s="139"/>
    </row>
    <row r="29" spans="1:36" ht="15" customHeight="1">
      <c r="A29" s="47">
        <v>28</v>
      </c>
      <c r="B29" s="5">
        <v>2200.84776826285</v>
      </c>
      <c r="C29" s="5">
        <v>2238.4977964192899</v>
      </c>
      <c r="D29" s="5">
        <v>37.65002815643993</v>
      </c>
      <c r="E29" s="6">
        <v>0.317</v>
      </c>
      <c r="F29" s="6">
        <v>0.30450016341932401</v>
      </c>
      <c r="G29" s="5">
        <v>2225.0594167234099</v>
      </c>
      <c r="H29" s="5">
        <v>3.9431661137780001</v>
      </c>
      <c r="I29" s="7" t="str">
        <f t="shared" si="12"/>
        <v>A</v>
      </c>
      <c r="J29" s="12" t="str">
        <f>IF(OR($H29&lt;0,$H29&gt;100),"",DataBar(H29))</f>
        <v>████</v>
      </c>
      <c r="K29" s="21">
        <f t="shared" si="0"/>
        <v>104</v>
      </c>
      <c r="L29" s="34">
        <f t="shared" si="1"/>
        <v>3.9431661137780001</v>
      </c>
      <c r="M29" s="16"/>
      <c r="AE29" s="141"/>
      <c r="AF29" s="131"/>
      <c r="AG29" s="141"/>
      <c r="AH29" s="131"/>
      <c r="AI29" s="141"/>
      <c r="AJ29" s="131"/>
    </row>
    <row r="30" spans="1:36">
      <c r="A30" s="47">
        <v>29</v>
      </c>
      <c r="B30" s="5">
        <v>2240.4977964192899</v>
      </c>
      <c r="C30" s="5">
        <v>2278.1478245757298</v>
      </c>
      <c r="D30" s="5">
        <v>37.65002815643993</v>
      </c>
      <c r="E30" s="6">
        <v>0.317</v>
      </c>
      <c r="F30" s="6">
        <v>0.30532064703145101</v>
      </c>
      <c r="G30" s="5">
        <v>2265.8868882062998</v>
      </c>
      <c r="H30" s="5">
        <v>3.6843384758831501</v>
      </c>
      <c r="I30" s="7" t="str">
        <f t="shared" si="12"/>
        <v>A</v>
      </c>
      <c r="J30" s="12" t="str">
        <f>IF(OR($H30&lt;0,$H30&gt;100),"",DataBar(H30))</f>
        <v>████</v>
      </c>
      <c r="K30" s="21">
        <f t="shared" si="0"/>
        <v>124</v>
      </c>
      <c r="L30" s="34">
        <f t="shared" si="1"/>
        <v>3.6843384758831501</v>
      </c>
      <c r="M30" s="16"/>
      <c r="AE30" s="138" t="s">
        <v>17</v>
      </c>
      <c r="AF30" s="139"/>
      <c r="AG30" s="133">
        <f>COUNTIF(I:I,AE30)</f>
        <v>95</v>
      </c>
      <c r="AH30" s="134"/>
      <c r="AI30" s="144">
        <f>AG30/$AG$34</f>
        <v>0.69343065693430661</v>
      </c>
      <c r="AJ30" s="134"/>
    </row>
    <row r="31" spans="1:36" ht="15" customHeight="1">
      <c r="A31" s="47">
        <v>30</v>
      </c>
      <c r="B31" s="5">
        <v>2280.1478245757298</v>
      </c>
      <c r="C31" s="5">
        <v>2318.23840860058</v>
      </c>
      <c r="D31" s="5">
        <v>38.090584024850159</v>
      </c>
      <c r="E31" s="6">
        <v>0.317</v>
      </c>
      <c r="F31" s="6">
        <v>0.29834344933071599</v>
      </c>
      <c r="G31" s="5">
        <v>2315.2305193850002</v>
      </c>
      <c r="H31" s="5">
        <v>5.88534721428538</v>
      </c>
      <c r="I31" s="7" t="str">
        <f t="shared" si="12"/>
        <v>B</v>
      </c>
      <c r="J31" s="12" t="str">
        <f>IF(OR($H31&lt;0,$H31&gt;100),"",DataBar(H31))</f>
        <v>██████</v>
      </c>
      <c r="K31" s="21">
        <f t="shared" si="0"/>
        <v>19</v>
      </c>
      <c r="L31" s="34">
        <f t="shared" si="1"/>
        <v>5.88534721428538</v>
      </c>
      <c r="M31" s="16"/>
      <c r="AE31" s="145" t="s">
        <v>18</v>
      </c>
      <c r="AF31" s="143"/>
      <c r="AG31" s="133">
        <f>COUNTIF(I:I,AE31)</f>
        <v>42</v>
      </c>
      <c r="AH31" s="134"/>
      <c r="AI31" s="144">
        <f>AG31/$AG$34</f>
        <v>0.30656934306569344</v>
      </c>
      <c r="AJ31" s="134"/>
    </row>
    <row r="32" spans="1:36">
      <c r="A32" s="47">
        <v>31</v>
      </c>
      <c r="B32" s="5">
        <v>2320.23840860058</v>
      </c>
      <c r="C32" s="5">
        <v>2356.3464912176</v>
      </c>
      <c r="D32" s="5">
        <v>36.108082617020052</v>
      </c>
      <c r="E32" s="6">
        <v>0.317</v>
      </c>
      <c r="F32" s="6">
        <v>0.30299422599738501</v>
      </c>
      <c r="G32" s="5">
        <v>2322.6612861784101</v>
      </c>
      <c r="H32" s="5">
        <v>4.4182252374181301</v>
      </c>
      <c r="I32" s="7" t="str">
        <f t="shared" si="12"/>
        <v>A</v>
      </c>
      <c r="J32" s="12" t="str">
        <f>IF(OR($H32&lt;0,$H32&gt;100),"",DataBar(H32))</f>
        <v>████</v>
      </c>
      <c r="K32" s="21">
        <f t="shared" si="0"/>
        <v>75</v>
      </c>
      <c r="L32" s="34">
        <f t="shared" si="1"/>
        <v>4.4182252374181301</v>
      </c>
      <c r="M32" s="16"/>
      <c r="AE32" s="142" t="s">
        <v>19</v>
      </c>
      <c r="AF32" s="143"/>
      <c r="AG32" s="133">
        <f>COUNTIF(I:I,AE32)</f>
        <v>0</v>
      </c>
      <c r="AH32" s="134"/>
      <c r="AI32" s="144">
        <f>AG32/$AG$34</f>
        <v>0</v>
      </c>
      <c r="AJ32" s="134"/>
    </row>
    <row r="33" spans="1:36" ht="15" customHeight="1">
      <c r="A33" s="47">
        <v>32</v>
      </c>
      <c r="B33" s="5">
        <v>2358.3464912176</v>
      </c>
      <c r="C33" s="5">
        <v>2395.99651937405</v>
      </c>
      <c r="D33" s="5">
        <v>37.650028156449928</v>
      </c>
      <c r="E33" s="6">
        <v>0.317</v>
      </c>
      <c r="F33" s="6">
        <v>0.30208307560950498</v>
      </c>
      <c r="G33" s="5">
        <v>2363.6557411847498</v>
      </c>
      <c r="H33" s="5">
        <v>4.7056543818596301</v>
      </c>
      <c r="I33" s="7" t="str">
        <f t="shared" si="12"/>
        <v>A</v>
      </c>
      <c r="J33" s="12" t="str">
        <f>IF(OR($H33&lt;0,$H33&gt;100),"",DataBar(H33))</f>
        <v>█████</v>
      </c>
      <c r="K33" s="21">
        <f t="shared" si="0"/>
        <v>64</v>
      </c>
      <c r="L33" s="34">
        <f t="shared" si="1"/>
        <v>4.7056543818596301</v>
      </c>
      <c r="M33" s="16"/>
      <c r="AE33" s="130" t="s">
        <v>20</v>
      </c>
      <c r="AF33" s="131"/>
      <c r="AG33" s="133">
        <f>COUNTIF(I:I,AE33)</f>
        <v>0</v>
      </c>
      <c r="AH33" s="134"/>
      <c r="AI33" s="144">
        <f>AG33/$AG$34</f>
        <v>0</v>
      </c>
      <c r="AJ33" s="134"/>
    </row>
    <row r="34" spans="1:36" ht="15" customHeight="1">
      <c r="A34" s="47">
        <v>33</v>
      </c>
      <c r="B34" s="5">
        <v>2397.99651937405</v>
      </c>
      <c r="C34" s="5">
        <v>2436.3073813330998</v>
      </c>
      <c r="D34" s="5">
        <v>38.310861959049817</v>
      </c>
      <c r="E34" s="6">
        <v>0.317</v>
      </c>
      <c r="F34" s="6">
        <v>0.30325316529601498</v>
      </c>
      <c r="G34" s="5">
        <v>2402.2289351011</v>
      </c>
      <c r="H34" s="5">
        <v>4.3365409160835098</v>
      </c>
      <c r="I34" s="7" t="str">
        <f t="shared" si="12"/>
        <v>A</v>
      </c>
      <c r="J34" s="12" t="str">
        <f>IF(OR($H34&lt;0,$H34&gt;100),"",DataBar(H34))</f>
        <v>████</v>
      </c>
      <c r="K34" s="21">
        <f t="shared" ref="K34:K65" si="13">_xlfn.IFNA(_xlfn.RANK.EQ(L34,L:L,0),0)</f>
        <v>79</v>
      </c>
      <c r="L34" s="34">
        <f t="shared" ref="L34:L65" si="14">H34</f>
        <v>4.3365409160835098</v>
      </c>
      <c r="M34" s="16"/>
      <c r="AE34" s="137" t="s">
        <v>21</v>
      </c>
      <c r="AF34" s="134"/>
      <c r="AG34" s="133">
        <f>SUM(AG30:AG33)</f>
        <v>137</v>
      </c>
      <c r="AH34" s="134"/>
      <c r="AI34" s="144">
        <f>AG34/$AG$34</f>
        <v>1</v>
      </c>
      <c r="AJ34" s="134"/>
    </row>
    <row r="35" spans="1:36" ht="14.7" customHeight="1">
      <c r="A35" s="47">
        <v>34</v>
      </c>
      <c r="B35" s="5">
        <v>2438.3073813330998</v>
      </c>
      <c r="C35" s="5">
        <v>2474.8560198185201</v>
      </c>
      <c r="D35" s="5">
        <v>36.54863848542027</v>
      </c>
      <c r="E35" s="6">
        <v>0.317</v>
      </c>
      <c r="F35" s="6">
        <v>0.30203444289143799</v>
      </c>
      <c r="G35" s="5">
        <v>2472.3620149490098</v>
      </c>
      <c r="H35" s="5">
        <v>4.7209959333002303</v>
      </c>
      <c r="I35" s="7" t="str">
        <f t="shared" si="12"/>
        <v>A</v>
      </c>
      <c r="J35" s="12" t="str">
        <f>IF(OR($H35&lt;0,$H35&gt;100),"",DataBar(H35))</f>
        <v>█████</v>
      </c>
      <c r="K35" s="21">
        <f t="shared" si="13"/>
        <v>61</v>
      </c>
      <c r="L35" s="34">
        <f t="shared" si="14"/>
        <v>4.7209959333002303</v>
      </c>
      <c r="M35" s="16"/>
    </row>
    <row r="36" spans="1:36">
      <c r="A36" s="47">
        <v>35</v>
      </c>
      <c r="B36" s="5">
        <v>2476.8560198185201</v>
      </c>
      <c r="C36" s="5">
        <v>2515.8277155801802</v>
      </c>
      <c r="D36" s="5">
        <v>38.971695761660158</v>
      </c>
      <c r="E36" s="6">
        <v>0.317</v>
      </c>
      <c r="F36" s="6">
        <v>0.30710515272786998</v>
      </c>
      <c r="G36" s="5">
        <v>2507.54164560564</v>
      </c>
      <c r="H36" s="5">
        <v>3.1214029249623398</v>
      </c>
      <c r="I36" s="7" t="str">
        <f t="shared" si="12"/>
        <v>A</v>
      </c>
      <c r="J36" s="12" t="str">
        <f>IF(OR($H36&lt;0,$H36&gt;100),"",DataBar(H36))</f>
        <v>███</v>
      </c>
      <c r="K36" s="21">
        <f t="shared" si="13"/>
        <v>133</v>
      </c>
      <c r="L36" s="34">
        <f t="shared" si="14"/>
        <v>3.1214029249623398</v>
      </c>
      <c r="M36" s="16"/>
    </row>
    <row r="37" spans="1:36">
      <c r="A37" s="47">
        <v>36</v>
      </c>
      <c r="B37" s="5">
        <v>2517.8277155801802</v>
      </c>
      <c r="C37" s="5">
        <v>2553.0546864603998</v>
      </c>
      <c r="D37" s="5">
        <v>35.226970880219604</v>
      </c>
      <c r="E37" s="6">
        <v>0.317</v>
      </c>
      <c r="F37" s="6">
        <v>0.303820865261129</v>
      </c>
      <c r="G37" s="5">
        <v>2537.33455340706</v>
      </c>
      <c r="H37" s="5">
        <v>4.1574557535869596</v>
      </c>
      <c r="I37" s="7" t="str">
        <f t="shared" si="12"/>
        <v>A</v>
      </c>
      <c r="J37" s="12" t="str">
        <f>IF(OR($H37&lt;0,$H37&gt;100),"",DataBar(H37))</f>
        <v>████</v>
      </c>
      <c r="K37" s="21">
        <f t="shared" si="13"/>
        <v>91</v>
      </c>
      <c r="L37" s="34">
        <f t="shared" si="14"/>
        <v>4.1574557535869596</v>
      </c>
      <c r="M37" s="16"/>
      <c r="T37" s="35" t="s">
        <v>22</v>
      </c>
    </row>
    <row r="38" spans="1:36" ht="15.75" customHeight="1" thickBot="1">
      <c r="A38" s="47">
        <v>37</v>
      </c>
      <c r="B38" s="5">
        <v>2555.0546864603998</v>
      </c>
      <c r="C38" s="5">
        <v>2592.4844366826401</v>
      </c>
      <c r="D38" s="5">
        <v>37.429750222240273</v>
      </c>
      <c r="E38" s="6">
        <v>0.317</v>
      </c>
      <c r="F38" s="6">
        <v>0.301669038524011</v>
      </c>
      <c r="G38" s="5">
        <v>2591.1459009247901</v>
      </c>
      <c r="H38" s="5">
        <v>4.8362654498388302</v>
      </c>
      <c r="I38" s="7" t="str">
        <f t="shared" si="12"/>
        <v>A</v>
      </c>
      <c r="J38" s="12" t="str">
        <f>IF(OR($H38&lt;0,$H38&gt;100),"",DataBar(H38))</f>
        <v>█████</v>
      </c>
      <c r="K38" s="21">
        <f t="shared" si="13"/>
        <v>50</v>
      </c>
      <c r="L38" s="34">
        <f t="shared" si="14"/>
        <v>4.8362654498388302</v>
      </c>
      <c r="M38" s="16"/>
      <c r="Q38" s="147" t="s">
        <v>44</v>
      </c>
      <c r="R38" s="134"/>
      <c r="T38" s="68">
        <v>1177.5999999999999</v>
      </c>
      <c r="U38" s="68">
        <v>6.3</v>
      </c>
      <c r="V38" s="74"/>
      <c r="X38" s="20"/>
    </row>
    <row r="39" spans="1:36" ht="14.4" customHeight="1" thickBot="1">
      <c r="A39" s="47">
        <v>38</v>
      </c>
      <c r="B39" s="5">
        <v>2594.4844366826401</v>
      </c>
      <c r="C39" s="5">
        <v>2631.4736310364701</v>
      </c>
      <c r="D39" s="5">
        <v>36.989194353830037</v>
      </c>
      <c r="E39" s="6">
        <v>0.317</v>
      </c>
      <c r="F39" s="6">
        <v>0.304477534953489</v>
      </c>
      <c r="G39" s="5">
        <v>2608.46930518011</v>
      </c>
      <c r="H39" s="5">
        <v>3.9503044310759701</v>
      </c>
      <c r="I39" s="7" t="str">
        <f t="shared" si="12"/>
        <v>A</v>
      </c>
      <c r="J39" s="12" t="str">
        <f>IF(OR($H39&lt;0,$H39&gt;100),"",DataBar(H39))</f>
        <v>████</v>
      </c>
      <c r="K39" s="21">
        <f t="shared" si="13"/>
        <v>103</v>
      </c>
      <c r="L39" s="34">
        <f t="shared" si="14"/>
        <v>3.9503044310759701</v>
      </c>
      <c r="M39" s="16"/>
      <c r="Q39" s="5">
        <f t="shared" ref="Q39:Q70" si="15">G3</f>
        <v>1181.5753646852099</v>
      </c>
      <c r="R39" s="5">
        <f t="shared" ref="R39:R70" si="16">H3</f>
        <v>4.51318983001274</v>
      </c>
      <c r="T39" s="68">
        <v>1227</v>
      </c>
      <c r="U39" s="68">
        <v>6.3</v>
      </c>
      <c r="V39" s="74"/>
      <c r="W39" s="20">
        <f t="shared" ref="W39:W70" si="17">U39-R39</f>
        <v>1.7868101699872598</v>
      </c>
      <c r="X39" s="20"/>
    </row>
    <row r="40" spans="1:36" ht="14.4" customHeight="1" thickBot="1">
      <c r="A40" s="47">
        <v>39</v>
      </c>
      <c r="B40" s="5">
        <v>2633.4736310364701</v>
      </c>
      <c r="C40" s="5">
        <v>2671.3439371271102</v>
      </c>
      <c r="D40" s="5">
        <v>37.870306090640042</v>
      </c>
      <c r="E40" s="6">
        <v>0.317</v>
      </c>
      <c r="F40" s="6">
        <v>0.30515510877894098</v>
      </c>
      <c r="G40" s="5">
        <v>2661.9459009247898</v>
      </c>
      <c r="H40" s="5">
        <v>3.73655874481355</v>
      </c>
      <c r="I40" s="7" t="str">
        <f t="shared" si="12"/>
        <v>A</v>
      </c>
      <c r="J40" s="12" t="str">
        <f>IF(OR($H40&lt;0,$H40&gt;100),"",DataBar(H40))</f>
        <v>████</v>
      </c>
      <c r="K40" s="21">
        <f t="shared" si="13"/>
        <v>120</v>
      </c>
      <c r="L40" s="34">
        <f t="shared" si="14"/>
        <v>3.73655874481355</v>
      </c>
      <c r="M40" s="16"/>
      <c r="Q40" s="5">
        <f t="shared" si="15"/>
        <v>1228.3483695712</v>
      </c>
      <c r="R40" s="5">
        <f t="shared" si="16"/>
        <v>6.20063457295179</v>
      </c>
      <c r="T40" s="68">
        <v>1274</v>
      </c>
      <c r="U40" s="68">
        <v>4.7</v>
      </c>
      <c r="V40" s="74"/>
      <c r="W40" s="20">
        <f t="shared" si="17"/>
        <v>-1.5006345729517898</v>
      </c>
      <c r="X40" s="20"/>
    </row>
    <row r="41" spans="1:36" ht="15.75" customHeight="1" thickBot="1">
      <c r="A41" s="47">
        <v>40</v>
      </c>
      <c r="B41" s="5">
        <v>2673.3439371271102</v>
      </c>
      <c r="C41" s="5">
        <v>2710.77368734935</v>
      </c>
      <c r="D41" s="5">
        <v>37.429750222239818</v>
      </c>
      <c r="E41" s="6">
        <v>0.317</v>
      </c>
      <c r="F41" s="6">
        <v>0.30613932881211597</v>
      </c>
      <c r="G41" s="5">
        <v>2681.3615037616701</v>
      </c>
      <c r="H41" s="5">
        <v>3.4260792390802899</v>
      </c>
      <c r="I41" s="7" t="str">
        <f t="shared" si="12"/>
        <v>A</v>
      </c>
      <c r="J41" s="12" t="str">
        <f>IF(OR($H41&lt;0,$H41&gt;100),"",DataBar(H41))</f>
        <v>███</v>
      </c>
      <c r="K41" s="21">
        <f t="shared" si="13"/>
        <v>129</v>
      </c>
      <c r="L41" s="34">
        <f t="shared" si="14"/>
        <v>3.4260792390802899</v>
      </c>
      <c r="M41" s="16"/>
      <c r="Q41" s="5">
        <f t="shared" si="15"/>
        <v>1268.59490865915</v>
      </c>
      <c r="R41" s="5">
        <f t="shared" si="16"/>
        <v>4.78790568706484</v>
      </c>
      <c r="T41" s="68">
        <v>1327.2</v>
      </c>
      <c r="U41" s="68">
        <v>3.5</v>
      </c>
      <c r="V41" s="74"/>
      <c r="W41" s="20">
        <f t="shared" si="17"/>
        <v>-1.28790568706484</v>
      </c>
      <c r="X41" s="20"/>
    </row>
    <row r="42" spans="1:36" ht="14.4" customHeight="1" thickBot="1">
      <c r="A42" s="47">
        <v>41</v>
      </c>
      <c r="B42" s="5">
        <v>2712.77368734935</v>
      </c>
      <c r="C42" s="5">
        <v>2751.3048272425999</v>
      </c>
      <c r="D42" s="5">
        <v>38.531139893249929</v>
      </c>
      <c r="E42" s="6">
        <v>0.317</v>
      </c>
      <c r="F42" s="6">
        <v>0.30563884386707701</v>
      </c>
      <c r="G42" s="5">
        <v>2722.2849080169899</v>
      </c>
      <c r="H42" s="5">
        <v>3.5839609252122302</v>
      </c>
      <c r="I42" s="7" t="str">
        <f t="shared" si="12"/>
        <v>A</v>
      </c>
      <c r="J42" s="12" t="str">
        <f>IF(OR($H42&lt;0,$H42&gt;100),"",DataBar(H42))</f>
        <v>████</v>
      </c>
      <c r="K42" s="21">
        <f t="shared" si="13"/>
        <v>126</v>
      </c>
      <c r="L42" s="34">
        <f t="shared" si="14"/>
        <v>3.5839609252122302</v>
      </c>
      <c r="M42" s="16"/>
      <c r="Q42" s="5">
        <f t="shared" si="15"/>
        <v>1325.6555228316599</v>
      </c>
      <c r="R42" s="5">
        <f t="shared" si="16"/>
        <v>4.72136036500385</v>
      </c>
      <c r="T42" s="68">
        <v>1345.2</v>
      </c>
      <c r="U42" s="68">
        <v>4.3</v>
      </c>
      <c r="V42" s="74"/>
      <c r="W42" s="20">
        <f t="shared" si="17"/>
        <v>-0.42136036500385021</v>
      </c>
      <c r="X42" s="20"/>
    </row>
    <row r="43" spans="1:36" ht="14.4" customHeight="1" thickBot="1">
      <c r="A43" s="47">
        <v>42</v>
      </c>
      <c r="B43" s="5">
        <v>2753.3048272425999</v>
      </c>
      <c r="C43" s="5">
        <v>2790.5142995306401</v>
      </c>
      <c r="D43" s="5">
        <v>37.20947228804016</v>
      </c>
      <c r="E43" s="6">
        <v>0.317</v>
      </c>
      <c r="F43" s="6">
        <v>0.30636222573532801</v>
      </c>
      <c r="G43" s="5">
        <v>2761.7856172368502</v>
      </c>
      <c r="H43" s="5">
        <v>3.3557647522626</v>
      </c>
      <c r="I43" s="7" t="str">
        <f t="shared" si="12"/>
        <v>A</v>
      </c>
      <c r="J43" s="12" t="str">
        <f>IF(OR($H43&lt;0,$H43&gt;100),"",DataBar(H43))</f>
        <v>███</v>
      </c>
      <c r="K43" s="21">
        <f t="shared" si="13"/>
        <v>131</v>
      </c>
      <c r="L43" s="34">
        <f t="shared" si="14"/>
        <v>3.3557647522626</v>
      </c>
      <c r="M43" s="16"/>
      <c r="Q43" s="5">
        <f t="shared" si="15"/>
        <v>0</v>
      </c>
      <c r="R43" s="5">
        <f t="shared" si="16"/>
        <v>0</v>
      </c>
      <c r="T43" s="68">
        <v>1388</v>
      </c>
      <c r="U43" s="68">
        <v>3.7</v>
      </c>
      <c r="V43" s="74"/>
      <c r="W43" s="20">
        <f t="shared" si="17"/>
        <v>3.7</v>
      </c>
      <c r="X43" s="20"/>
    </row>
    <row r="44" spans="1:36" ht="14.4" customHeight="1" thickBot="1">
      <c r="A44" s="47">
        <v>43</v>
      </c>
      <c r="B44" s="5">
        <v>2792.5142995306401</v>
      </c>
      <c r="C44" s="5">
        <v>2830.3846056212901</v>
      </c>
      <c r="D44" s="5">
        <v>37.870306090650047</v>
      </c>
      <c r="E44" s="6">
        <v>0.317</v>
      </c>
      <c r="F44" s="6">
        <v>0.30518037719015301</v>
      </c>
      <c r="G44" s="5">
        <v>2804.38278035741</v>
      </c>
      <c r="H44" s="5">
        <v>3.7285876371757101</v>
      </c>
      <c r="I44" s="7" t="str">
        <f t="shared" si="12"/>
        <v>A</v>
      </c>
      <c r="J44" s="12" t="str">
        <f>IF(OR($H44&lt;0,$H44&gt;100),"",DataBar(H44))</f>
        <v>████</v>
      </c>
      <c r="K44" s="21">
        <f t="shared" si="13"/>
        <v>121</v>
      </c>
      <c r="L44" s="34">
        <f t="shared" si="14"/>
        <v>3.7285876371757101</v>
      </c>
      <c r="M44" s="16"/>
      <c r="Q44" s="5">
        <f t="shared" si="15"/>
        <v>1377.7562329672301</v>
      </c>
      <c r="R44" s="5">
        <f t="shared" si="16"/>
        <v>4.1468185381823597</v>
      </c>
      <c r="T44" s="68">
        <v>1444.5</v>
      </c>
      <c r="U44" s="68">
        <v>4.0999999999999996</v>
      </c>
      <c r="V44" s="74"/>
      <c r="W44" s="20">
        <f t="shared" si="17"/>
        <v>-4.6818538182360037E-2</v>
      </c>
      <c r="X44" s="20"/>
    </row>
    <row r="45" spans="1:36" ht="14.4" customHeight="1" thickBot="1">
      <c r="A45" s="47">
        <v>44</v>
      </c>
      <c r="B45" s="5">
        <v>2832.3846056212901</v>
      </c>
      <c r="C45" s="5">
        <v>2870.91574551454</v>
      </c>
      <c r="D45" s="5">
        <v>38.531139893249929</v>
      </c>
      <c r="E45" s="6">
        <v>0.317</v>
      </c>
      <c r="F45" s="6">
        <v>0.30430295408874702</v>
      </c>
      <c r="G45" s="5">
        <v>2858.7799434779799</v>
      </c>
      <c r="H45" s="5">
        <v>4.0053772590703201</v>
      </c>
      <c r="I45" s="7" t="str">
        <f t="shared" ref="I45:I76" si="18">IF($H45="","",IF(OR($H45&lt;0,$H45&gt;100),"E",IF($H45&lt;$AA$123,$Z$123,IF($H45&lt;=$AA$124,$Z$124,IF($H45&lt;=$AA$125,$Z$125,IF($H45&lt;=$AA$126,$Z$126,IF($H45&lt;=$AA$127,$Z$127,"")))))))</f>
        <v>A</v>
      </c>
      <c r="J45" s="12" t="str">
        <f>IF(OR($H45&lt;0,$H45&gt;100),"",DataBar(H45))</f>
        <v>████</v>
      </c>
      <c r="K45" s="21">
        <f t="shared" si="13"/>
        <v>102</v>
      </c>
      <c r="L45" s="34">
        <f t="shared" si="14"/>
        <v>4.0053772590703201</v>
      </c>
      <c r="M45" s="16"/>
      <c r="Q45" s="5">
        <f t="shared" si="15"/>
        <v>1443.8005626422901</v>
      </c>
      <c r="R45" s="5">
        <f t="shared" si="16"/>
        <v>4.4857296715429102</v>
      </c>
      <c r="T45" s="68">
        <v>1486.9</v>
      </c>
      <c r="U45" s="68">
        <v>3.2</v>
      </c>
      <c r="V45" s="74"/>
      <c r="W45" s="20">
        <f t="shared" si="17"/>
        <v>-1.2857296715429101</v>
      </c>
      <c r="X45" s="20"/>
    </row>
    <row r="46" spans="1:36" ht="14.4" customHeight="1" thickBot="1">
      <c r="A46" s="47">
        <v>45</v>
      </c>
      <c r="B46" s="5">
        <v>2872.91574551454</v>
      </c>
      <c r="C46" s="5">
        <v>2910.3454957367799</v>
      </c>
      <c r="D46" s="5">
        <v>37.429750222239818</v>
      </c>
      <c r="E46" s="6">
        <v>0.317</v>
      </c>
      <c r="F46" s="6">
        <v>0.30324379057709</v>
      </c>
      <c r="G46" s="5">
        <v>2883.2168229106001</v>
      </c>
      <c r="H46" s="5">
        <v>4.3394982406656304</v>
      </c>
      <c r="I46" s="7" t="str">
        <f t="shared" si="18"/>
        <v>A</v>
      </c>
      <c r="J46" s="12" t="str">
        <f>IF(OR($H46&lt;0,$H46&gt;100),"",DataBar(H46))</f>
        <v>████</v>
      </c>
      <c r="K46" s="21">
        <f t="shared" si="13"/>
        <v>78</v>
      </c>
      <c r="L46" s="34">
        <f t="shared" si="14"/>
        <v>4.3394982406656304</v>
      </c>
      <c r="M46" s="16"/>
      <c r="Q46" s="5">
        <f t="shared" si="15"/>
        <v>1484.87996871072</v>
      </c>
      <c r="R46" s="5">
        <f t="shared" si="16"/>
        <v>3.8245437353370701</v>
      </c>
      <c r="T46" s="68">
        <v>1524</v>
      </c>
      <c r="U46" s="68">
        <v>4.5999999999999996</v>
      </c>
      <c r="V46" s="74"/>
      <c r="W46" s="20">
        <f t="shared" si="17"/>
        <v>0.7754562646629295</v>
      </c>
      <c r="X46" s="20"/>
    </row>
    <row r="47" spans="1:36" ht="15" customHeight="1" thickBot="1">
      <c r="A47" s="47">
        <v>46</v>
      </c>
      <c r="B47" s="5">
        <v>2912.3454957367799</v>
      </c>
      <c r="C47" s="5">
        <v>2949.9955238932198</v>
      </c>
      <c r="D47" s="5">
        <v>37.65002815643993</v>
      </c>
      <c r="E47" s="6">
        <v>0.317</v>
      </c>
      <c r="F47" s="6">
        <v>0.30387082758011802</v>
      </c>
      <c r="G47" s="5">
        <v>2944.3090214921699</v>
      </c>
      <c r="H47" s="5">
        <v>4.1416947696789101</v>
      </c>
      <c r="I47" s="7" t="str">
        <f t="shared" si="18"/>
        <v>A</v>
      </c>
      <c r="J47" s="12" t="str">
        <f>IF(OR($H47&lt;0,$H47&gt;100),"",DataBar(H47))</f>
        <v>████</v>
      </c>
      <c r="K47" s="21">
        <f t="shared" si="13"/>
        <v>96</v>
      </c>
      <c r="L47" s="34">
        <f t="shared" si="14"/>
        <v>4.1416947696789101</v>
      </c>
      <c r="M47" s="16"/>
      <c r="Q47" s="5">
        <f t="shared" si="15"/>
        <v>1502.24687208924</v>
      </c>
      <c r="R47" s="5">
        <f t="shared" si="16"/>
        <v>4.3812115969463497</v>
      </c>
      <c r="T47" s="68">
        <v>1559.5</v>
      </c>
      <c r="U47" s="68">
        <v>3.3</v>
      </c>
      <c r="V47" s="74"/>
      <c r="W47" s="20">
        <f t="shared" si="17"/>
        <v>-1.0812115969463498</v>
      </c>
      <c r="X47" s="20"/>
    </row>
    <row r="48" spans="1:36" ht="15" customHeight="1" thickBot="1">
      <c r="A48" s="47">
        <v>47</v>
      </c>
      <c r="B48" s="5">
        <v>2951.9955238932198</v>
      </c>
      <c r="C48" s="5">
        <v>2989.6455520496602</v>
      </c>
      <c r="D48" s="5">
        <v>37.650028156440378</v>
      </c>
      <c r="E48" s="6">
        <v>0.317</v>
      </c>
      <c r="F48" s="6">
        <v>0.30397569099964999</v>
      </c>
      <c r="G48" s="5">
        <v>2967.23951794607</v>
      </c>
      <c r="H48" s="5">
        <v>4.1086148266087799</v>
      </c>
      <c r="I48" s="7" t="str">
        <f t="shared" si="18"/>
        <v>A</v>
      </c>
      <c r="J48" s="12" t="str">
        <f>IF(OR($H48&lt;0,$H48&gt;100),"",DataBar(H48))</f>
        <v>████</v>
      </c>
      <c r="K48" s="21">
        <f t="shared" si="13"/>
        <v>97</v>
      </c>
      <c r="L48" s="34">
        <f t="shared" si="14"/>
        <v>4.1086148266087799</v>
      </c>
      <c r="M48" s="16"/>
      <c r="Q48" s="5">
        <f t="shared" si="15"/>
        <v>0</v>
      </c>
      <c r="R48" s="5">
        <f t="shared" si="16"/>
        <v>0</v>
      </c>
      <c r="T48" s="68">
        <v>1583.3</v>
      </c>
      <c r="U48" s="68">
        <v>3.4</v>
      </c>
      <c r="V48" s="74"/>
      <c r="W48" s="20">
        <f t="shared" si="17"/>
        <v>3.4</v>
      </c>
      <c r="X48" s="20"/>
    </row>
    <row r="49" spans="1:35" ht="14.4" customHeight="1" thickBot="1">
      <c r="A49" s="47">
        <v>48</v>
      </c>
      <c r="B49" s="5">
        <v>2991.6455520496602</v>
      </c>
      <c r="C49" s="5">
        <v>3030.1766919429101</v>
      </c>
      <c r="D49" s="5">
        <v>38.531139893249929</v>
      </c>
      <c r="E49" s="6">
        <v>0.317</v>
      </c>
      <c r="F49" s="6">
        <v>0.30973878104088798</v>
      </c>
      <c r="G49" s="5">
        <v>3026.7416456056399</v>
      </c>
      <c r="H49" s="5">
        <v>2.29060534987766</v>
      </c>
      <c r="I49" s="7" t="str">
        <f t="shared" si="18"/>
        <v>A</v>
      </c>
      <c r="J49" s="12" t="str">
        <f>IF(OR($H49&lt;0,$H49&gt;100),"",DataBar(H49))</f>
        <v>██</v>
      </c>
      <c r="K49" s="21">
        <f t="shared" si="13"/>
        <v>137</v>
      </c>
      <c r="L49" s="34">
        <f t="shared" si="14"/>
        <v>2.29060534987766</v>
      </c>
      <c r="M49" s="16"/>
      <c r="Q49" s="5">
        <f t="shared" si="15"/>
        <v>1599.43473522675</v>
      </c>
      <c r="R49" s="5">
        <f t="shared" si="16"/>
        <v>3.7578868997818899</v>
      </c>
      <c r="T49" s="68">
        <v>1640.2</v>
      </c>
      <c r="U49" s="68">
        <v>3.8</v>
      </c>
      <c r="V49" s="74"/>
      <c r="W49" s="20">
        <f t="shared" si="17"/>
        <v>4.2113100218109878E-2</v>
      </c>
      <c r="X49" s="20"/>
    </row>
    <row r="50" spans="1:35" ht="14.4" customHeight="1" thickBot="1">
      <c r="A50" s="47">
        <v>49</v>
      </c>
      <c r="B50" s="5">
        <v>3032.1766919429101</v>
      </c>
      <c r="C50" s="5">
        <v>3069.3861642309498</v>
      </c>
      <c r="D50" s="5">
        <v>37.209472288039713</v>
      </c>
      <c r="E50" s="6">
        <v>0.317</v>
      </c>
      <c r="F50" s="6">
        <v>0.30361278468258301</v>
      </c>
      <c r="G50" s="5">
        <v>3061.80689383259</v>
      </c>
      <c r="H50" s="5">
        <v>4.2230963146425298</v>
      </c>
      <c r="I50" s="7" t="str">
        <f t="shared" si="18"/>
        <v>A</v>
      </c>
      <c r="J50" s="12" t="str">
        <f>IF(OR($H50&lt;0,$H50&gt;100),"",DataBar(H50))</f>
        <v>████</v>
      </c>
      <c r="K50" s="21">
        <f t="shared" si="13"/>
        <v>86</v>
      </c>
      <c r="L50" s="34">
        <f t="shared" si="14"/>
        <v>4.2230963146425298</v>
      </c>
      <c r="M50" s="16"/>
      <c r="Q50" s="5">
        <f t="shared" si="15"/>
        <v>1643.01898312862</v>
      </c>
      <c r="R50" s="5">
        <f t="shared" si="16"/>
        <v>3.5729379637918299</v>
      </c>
      <c r="T50" s="68">
        <v>1683.5</v>
      </c>
      <c r="U50" s="68">
        <v>5.2</v>
      </c>
      <c r="V50" s="74"/>
      <c r="W50" s="20">
        <f t="shared" si="17"/>
        <v>1.6270620362081702</v>
      </c>
      <c r="X50" s="20"/>
      <c r="AA50" s="24"/>
      <c r="AB50" s="25"/>
    </row>
    <row r="51" spans="1:35" ht="15" customHeight="1" thickBot="1">
      <c r="A51" s="47">
        <v>50</v>
      </c>
      <c r="B51" s="5">
        <v>3071.3861642309498</v>
      </c>
      <c r="C51" s="5">
        <v>3109.6970261900001</v>
      </c>
      <c r="D51" s="5">
        <v>38.310861959050271</v>
      </c>
      <c r="E51" s="6">
        <v>0.317</v>
      </c>
      <c r="F51" s="6">
        <v>0.30181427395113902</v>
      </c>
      <c r="G51" s="5">
        <v>3105.49200021557</v>
      </c>
      <c r="H51" s="5">
        <v>4.7904498576849202</v>
      </c>
      <c r="I51" s="7" t="str">
        <f t="shared" si="18"/>
        <v>A</v>
      </c>
      <c r="J51" s="12" t="str">
        <f>IF(OR($H51&lt;0,$H51&gt;100),"",DataBar(H51))</f>
        <v>█████</v>
      </c>
      <c r="K51" s="21">
        <f t="shared" si="13"/>
        <v>53</v>
      </c>
      <c r="L51" s="34">
        <f t="shared" si="14"/>
        <v>4.7904498576849202</v>
      </c>
      <c r="M51" s="16"/>
      <c r="Q51" s="5">
        <f t="shared" si="15"/>
        <v>1683.9313997414899</v>
      </c>
      <c r="R51" s="5">
        <f t="shared" si="16"/>
        <v>4.8760390556128002</v>
      </c>
      <c r="T51" s="68">
        <v>1701.4</v>
      </c>
      <c r="U51" s="68">
        <v>4</v>
      </c>
      <c r="V51" s="74"/>
      <c r="W51" s="20">
        <f t="shared" si="17"/>
        <v>-0.87603905561280015</v>
      </c>
      <c r="X51" s="20"/>
    </row>
    <row r="52" spans="1:35" ht="15" customHeight="1" thickBot="1">
      <c r="A52" s="47">
        <v>51</v>
      </c>
      <c r="B52" s="5">
        <v>3111.6970261900001</v>
      </c>
      <c r="C52" s="5">
        <v>3145.8226073992</v>
      </c>
      <c r="D52" s="5">
        <v>34.125581209199943</v>
      </c>
      <c r="E52" s="6">
        <v>0.317</v>
      </c>
      <c r="F52" s="6">
        <v>0.30094401039524199</v>
      </c>
      <c r="G52" s="5">
        <v>3131.1005108538702</v>
      </c>
      <c r="H52" s="5">
        <v>5.0649809478731704</v>
      </c>
      <c r="I52" s="7" t="str">
        <f t="shared" si="18"/>
        <v>B</v>
      </c>
      <c r="J52" s="12" t="str">
        <f>IF(OR($H52&lt;0,$H52&gt;100),"",DataBar(H52))</f>
        <v>█████</v>
      </c>
      <c r="K52" s="21">
        <f t="shared" si="13"/>
        <v>38</v>
      </c>
      <c r="L52" s="34">
        <f t="shared" si="14"/>
        <v>5.0649809478731704</v>
      </c>
      <c r="M52" s="16"/>
      <c r="Q52" s="5">
        <f t="shared" si="15"/>
        <v>1691.11194633069</v>
      </c>
      <c r="R52" s="5">
        <f t="shared" si="16"/>
        <v>4.6051248893144798</v>
      </c>
      <c r="T52" s="68">
        <v>1730.6</v>
      </c>
      <c r="U52" s="68">
        <v>3.1</v>
      </c>
      <c r="V52" s="74"/>
      <c r="W52" s="20">
        <f t="shared" si="17"/>
        <v>-1.5051248893144797</v>
      </c>
      <c r="X52" s="20"/>
    </row>
    <row r="53" spans="1:35" ht="15" customHeight="1" thickBot="1">
      <c r="A53" s="47">
        <v>52</v>
      </c>
      <c r="B53" s="5">
        <v>3147.8226073992</v>
      </c>
      <c r="C53" s="5">
        <v>3185.9131914240502</v>
      </c>
      <c r="D53" s="5">
        <v>38.090584024850159</v>
      </c>
      <c r="E53" s="6">
        <v>0.317</v>
      </c>
      <c r="F53" s="6">
        <v>0.305430476036813</v>
      </c>
      <c r="G53" s="5">
        <v>3176.3756881588301</v>
      </c>
      <c r="H53" s="5">
        <v>3.6496921019516502</v>
      </c>
      <c r="I53" s="7" t="str">
        <f t="shared" si="18"/>
        <v>A</v>
      </c>
      <c r="J53" s="12" t="str">
        <f>IF(OR($H53&lt;0,$H53&gt;100),"",DataBar(H53))</f>
        <v>████</v>
      </c>
      <c r="K53" s="21">
        <f t="shared" si="13"/>
        <v>125</v>
      </c>
      <c r="L53" s="34">
        <f t="shared" si="14"/>
        <v>3.6496921019516502</v>
      </c>
      <c r="M53" s="16"/>
      <c r="Q53" s="5">
        <f t="shared" si="15"/>
        <v>1731.52339457687</v>
      </c>
      <c r="R53" s="5">
        <f t="shared" si="16"/>
        <v>4.0571524557291498</v>
      </c>
      <c r="T53" s="68">
        <v>1779.5</v>
      </c>
      <c r="U53" s="68">
        <v>3.3</v>
      </c>
      <c r="V53" s="74"/>
      <c r="W53" s="20">
        <f t="shared" si="17"/>
        <v>-0.75715245572915002</v>
      </c>
      <c r="X53" s="20"/>
      <c r="AH53" s="144"/>
      <c r="AI53" s="134"/>
    </row>
    <row r="54" spans="1:35" ht="15" customHeight="1" thickBot="1">
      <c r="A54" s="47">
        <v>53</v>
      </c>
      <c r="B54" s="5">
        <v>3187.9131914240502</v>
      </c>
      <c r="C54" s="5">
        <v>3226.0037754488899</v>
      </c>
      <c r="D54" s="5">
        <v>38.0905840248397</v>
      </c>
      <c r="E54" s="6">
        <v>0.317</v>
      </c>
      <c r="F54" s="6">
        <v>0.30247481066797099</v>
      </c>
      <c r="G54" s="5">
        <v>3220.8976739744298</v>
      </c>
      <c r="H54" s="5">
        <v>4.5820786536369402</v>
      </c>
      <c r="I54" s="7" t="str">
        <f t="shared" si="18"/>
        <v>A</v>
      </c>
      <c r="J54" s="12" t="str">
        <f>IF(OR($H54&lt;0,$H54&gt;100),"",DataBar(H54))</f>
        <v>█████</v>
      </c>
      <c r="K54" s="21">
        <f t="shared" si="13"/>
        <v>69</v>
      </c>
      <c r="L54" s="34">
        <f t="shared" si="14"/>
        <v>4.5820786536369402</v>
      </c>
      <c r="M54" s="16"/>
      <c r="Q54" s="5">
        <f t="shared" si="15"/>
        <v>1772.85328482865</v>
      </c>
      <c r="R54" s="5">
        <f t="shared" si="16"/>
        <v>3.8622844330561401</v>
      </c>
      <c r="T54" s="68">
        <v>1818.9</v>
      </c>
      <c r="U54" s="68">
        <v>5.3</v>
      </c>
      <c r="V54" s="74"/>
      <c r="W54" s="20">
        <f t="shared" si="17"/>
        <v>1.4377155669438597</v>
      </c>
      <c r="X54" s="20"/>
    </row>
    <row r="55" spans="1:35" ht="14.4" customHeight="1" thickBot="1">
      <c r="A55" s="47">
        <v>54</v>
      </c>
      <c r="B55" s="5">
        <v>3228.0037754488899</v>
      </c>
      <c r="C55" s="5">
        <v>3264.7726918685298</v>
      </c>
      <c r="D55" s="5">
        <v>36.768916419639943</v>
      </c>
      <c r="E55" s="6">
        <v>0.317</v>
      </c>
      <c r="F55" s="6">
        <v>0.30164734988555397</v>
      </c>
      <c r="G55" s="5">
        <v>3258.8083122723101</v>
      </c>
      <c r="H55" s="5">
        <v>4.8431072916235101</v>
      </c>
      <c r="I55" s="7" t="str">
        <f t="shared" si="18"/>
        <v>A</v>
      </c>
      <c r="J55" s="12" t="str">
        <f>IF(OR($H55&lt;0,$H55&gt;100),"",DataBar(H55))</f>
        <v>█████</v>
      </c>
      <c r="K55" s="21">
        <f t="shared" si="13"/>
        <v>49</v>
      </c>
      <c r="L55" s="34">
        <f t="shared" si="14"/>
        <v>4.8431072916235101</v>
      </c>
      <c r="M55" s="16"/>
      <c r="Q55" s="5">
        <f t="shared" si="15"/>
        <v>1805.9171970300699</v>
      </c>
      <c r="R55" s="5">
        <f t="shared" si="16"/>
        <v>4.9461427718232898</v>
      </c>
      <c r="T55" s="68">
        <v>1845.2</v>
      </c>
      <c r="U55" s="68">
        <v>2.9</v>
      </c>
      <c r="V55" s="74"/>
      <c r="W55" s="20">
        <f t="shared" si="17"/>
        <v>-2.0461427718232899</v>
      </c>
      <c r="X55" s="20"/>
    </row>
    <row r="56" spans="1:35" ht="14.4" customHeight="1" thickBot="1">
      <c r="A56" s="47">
        <v>55</v>
      </c>
      <c r="B56" s="5">
        <v>3266.7726918685298</v>
      </c>
      <c r="C56" s="5">
        <v>3305.0835538275701</v>
      </c>
      <c r="D56" s="5">
        <v>38.310861959040267</v>
      </c>
      <c r="E56" s="6">
        <v>0.317</v>
      </c>
      <c r="F56" s="6">
        <v>0.30381592647957401</v>
      </c>
      <c r="G56" s="5">
        <v>3302.74448248507</v>
      </c>
      <c r="H56" s="5">
        <v>4.1590137288409901</v>
      </c>
      <c r="I56" s="7" t="str">
        <f t="shared" si="18"/>
        <v>A</v>
      </c>
      <c r="J56" s="12" t="str">
        <f>IF(OR($H56&lt;0,$H56&gt;100),"",DataBar(H56))</f>
        <v>████</v>
      </c>
      <c r="K56" s="21">
        <f t="shared" si="13"/>
        <v>90</v>
      </c>
      <c r="L56" s="34">
        <f t="shared" si="14"/>
        <v>4.1590137288409901</v>
      </c>
      <c r="M56" s="16"/>
      <c r="Q56" s="5">
        <f t="shared" si="15"/>
        <v>1850.25289748197</v>
      </c>
      <c r="R56" s="5">
        <f t="shared" si="16"/>
        <v>4.4908696492648499</v>
      </c>
      <c r="T56" s="68">
        <v>1897</v>
      </c>
      <c r="U56" s="68">
        <v>3.5</v>
      </c>
      <c r="V56" s="74"/>
      <c r="W56" s="20">
        <f t="shared" si="17"/>
        <v>-0.99086964926484988</v>
      </c>
      <c r="X56" s="20"/>
    </row>
    <row r="57" spans="1:35" ht="15" customHeight="1" thickBot="1">
      <c r="A57" s="47">
        <v>56</v>
      </c>
      <c r="B57" s="5">
        <v>3307.0835538275701</v>
      </c>
      <c r="C57" s="5">
        <v>3344.5133040498099</v>
      </c>
      <c r="D57" s="5">
        <v>37.429750222239818</v>
      </c>
      <c r="E57" s="6">
        <v>0.317</v>
      </c>
      <c r="F57" s="6">
        <v>0.29860908423907201</v>
      </c>
      <c r="G57" s="5">
        <v>3338.6466101446499</v>
      </c>
      <c r="H57" s="5">
        <v>5.8015507132266197</v>
      </c>
      <c r="I57" s="7" t="str">
        <f t="shared" si="18"/>
        <v>B</v>
      </c>
      <c r="J57" s="12" t="str">
        <f>IF(OR($H57&lt;0,$H57&gt;100),"",DataBar(H57))</f>
        <v>██████</v>
      </c>
      <c r="K57" s="21">
        <f t="shared" si="13"/>
        <v>20</v>
      </c>
      <c r="L57" s="34">
        <f t="shared" si="14"/>
        <v>5.8015507132266197</v>
      </c>
      <c r="M57" s="16"/>
      <c r="Q57" s="5">
        <f t="shared" si="15"/>
        <v>1916.3807218848101</v>
      </c>
      <c r="R57" s="5">
        <f t="shared" si="16"/>
        <v>3.7074718668964599</v>
      </c>
      <c r="T57" s="68">
        <v>1927.7</v>
      </c>
      <c r="U57" s="68">
        <v>4.2</v>
      </c>
      <c r="V57" s="74"/>
      <c r="W57" s="20">
        <f t="shared" si="17"/>
        <v>0.49252813310354027</v>
      </c>
      <c r="X57" s="20"/>
      <c r="AC57" s="144"/>
      <c r="AD57" s="134"/>
    </row>
    <row r="58" spans="1:35" ht="14.4" customHeight="1" thickBot="1">
      <c r="A58" s="47">
        <v>57</v>
      </c>
      <c r="B58" s="5">
        <v>3346.5133040498099</v>
      </c>
      <c r="C58" s="5">
        <v>3384.6038880746601</v>
      </c>
      <c r="D58" s="5">
        <v>38.090584024850159</v>
      </c>
      <c r="E58" s="6">
        <v>0.317</v>
      </c>
      <c r="F58" s="6">
        <v>0.30662113038801603</v>
      </c>
      <c r="G58" s="5">
        <v>3358.9827803574099</v>
      </c>
      <c r="H58" s="5">
        <v>3.2740913602475001</v>
      </c>
      <c r="I58" s="7" t="str">
        <f t="shared" si="18"/>
        <v>A</v>
      </c>
      <c r="J58" s="12" t="str">
        <f>IF(OR($H58&lt;0,$H58&gt;100),"",DataBar(H58))</f>
        <v>███</v>
      </c>
      <c r="K58" s="21">
        <f t="shared" si="13"/>
        <v>132</v>
      </c>
      <c r="L58" s="34">
        <f t="shared" si="14"/>
        <v>3.2740913602475001</v>
      </c>
      <c r="M58" s="16"/>
      <c r="Q58" s="5">
        <f t="shared" si="15"/>
        <v>1951.78248646411</v>
      </c>
      <c r="R58" s="5">
        <f t="shared" si="16"/>
        <v>5.3702920422907203</v>
      </c>
      <c r="T58" s="68">
        <v>1974</v>
      </c>
      <c r="U58" s="68">
        <v>3.2</v>
      </c>
      <c r="V58" s="74"/>
      <c r="W58" s="20">
        <f t="shared" si="17"/>
        <v>-2.1702920422907201</v>
      </c>
      <c r="X58" s="20"/>
    </row>
    <row r="59" spans="1:35" ht="14.4" customHeight="1" thickBot="1">
      <c r="A59" s="47">
        <v>58</v>
      </c>
      <c r="B59" s="5">
        <v>3386.6038880746601</v>
      </c>
      <c r="C59" s="5">
        <v>3424.4741941653001</v>
      </c>
      <c r="D59" s="5">
        <v>37.870306090640042</v>
      </c>
      <c r="E59" s="6">
        <v>0.317</v>
      </c>
      <c r="F59" s="6">
        <v>0.303768969429905</v>
      </c>
      <c r="G59" s="5">
        <v>3394.13171652763</v>
      </c>
      <c r="H59" s="5">
        <v>4.1738266782635103</v>
      </c>
      <c r="I59" s="7" t="str">
        <f t="shared" si="18"/>
        <v>A</v>
      </c>
      <c r="J59" s="12" t="str">
        <f>IF(OR($H59&lt;0,$H59&gt;100),"",DataBar(H59))</f>
        <v>████</v>
      </c>
      <c r="K59" s="21">
        <f t="shared" si="13"/>
        <v>89</v>
      </c>
      <c r="L59" s="34">
        <f t="shared" si="14"/>
        <v>4.1738266782635103</v>
      </c>
      <c r="M59" s="16"/>
      <c r="Q59" s="5">
        <f t="shared" si="15"/>
        <v>1974.07557878173</v>
      </c>
      <c r="R59" s="5">
        <f t="shared" si="16"/>
        <v>5.48632641790475</v>
      </c>
      <c r="T59" s="68">
        <v>2015.5</v>
      </c>
      <c r="U59" s="68">
        <v>4</v>
      </c>
      <c r="V59" s="74"/>
      <c r="W59" s="20">
        <f t="shared" si="17"/>
        <v>-1.48632641790475</v>
      </c>
      <c r="X59" s="20"/>
    </row>
    <row r="60" spans="1:35" ht="14.4" customHeight="1" thickBot="1">
      <c r="A60" s="47">
        <v>59</v>
      </c>
      <c r="B60" s="5">
        <v>3426.4741941653001</v>
      </c>
      <c r="C60" s="5">
        <v>3463.6836664533398</v>
      </c>
      <c r="D60" s="5">
        <v>37.209472288039713</v>
      </c>
      <c r="E60" s="6">
        <v>0.317</v>
      </c>
      <c r="F60" s="6">
        <v>0.30471457445644701</v>
      </c>
      <c r="G60" s="5">
        <v>3433.3813619176999</v>
      </c>
      <c r="H60" s="5">
        <v>3.8755285626349201</v>
      </c>
      <c r="I60" s="7" t="str">
        <f t="shared" si="18"/>
        <v>A</v>
      </c>
      <c r="J60" s="12" t="str">
        <f>IF(OR($H60&lt;0,$H60&gt;100),"",DataBar(H60))</f>
        <v>████</v>
      </c>
      <c r="K60" s="21">
        <f t="shared" si="13"/>
        <v>109</v>
      </c>
      <c r="L60" s="34">
        <f t="shared" si="14"/>
        <v>3.8755285626349201</v>
      </c>
      <c r="M60" s="16"/>
      <c r="Q60" s="5">
        <f t="shared" si="15"/>
        <v>2035.0267300621299</v>
      </c>
      <c r="R60" s="5">
        <f t="shared" si="16"/>
        <v>4.25332904229428</v>
      </c>
      <c r="T60" s="68">
        <v>2053.6999999999998</v>
      </c>
      <c r="U60" s="68">
        <v>5</v>
      </c>
      <c r="V60" s="74"/>
      <c r="W60" s="20">
        <f t="shared" si="17"/>
        <v>0.74667095770572001</v>
      </c>
      <c r="X60" s="20"/>
    </row>
    <row r="61" spans="1:35" ht="14.4" customHeight="1" thickBot="1">
      <c r="A61" s="47">
        <v>60</v>
      </c>
      <c r="B61" s="5">
        <v>3465.6836664533398</v>
      </c>
      <c r="C61" s="5">
        <v>3503.5539725439899</v>
      </c>
      <c r="D61" s="5">
        <v>37.870306090650047</v>
      </c>
      <c r="E61" s="6">
        <v>0.317</v>
      </c>
      <c r="F61" s="6">
        <v>0.30205315276794897</v>
      </c>
      <c r="G61" s="5">
        <v>3484.26363142124</v>
      </c>
      <c r="H61" s="5">
        <v>4.7150937640541102</v>
      </c>
      <c r="I61" s="7" t="str">
        <f t="shared" si="18"/>
        <v>A</v>
      </c>
      <c r="J61" s="12" t="str">
        <f>IF(OR($H61&lt;0,$H61&gt;100),"",DataBar(H61))</f>
        <v>█████</v>
      </c>
      <c r="K61" s="21">
        <f t="shared" si="13"/>
        <v>62</v>
      </c>
      <c r="L61" s="34">
        <f t="shared" si="14"/>
        <v>4.7150937640541102</v>
      </c>
      <c r="M61" s="16"/>
      <c r="Q61" s="5">
        <f t="shared" si="15"/>
        <v>2052.9780965351201</v>
      </c>
      <c r="R61" s="5">
        <f t="shared" si="16"/>
        <v>4.2866353770974097</v>
      </c>
      <c r="T61" s="68">
        <v>2094.4</v>
      </c>
      <c r="U61" s="68">
        <v>3.1</v>
      </c>
      <c r="V61" s="74"/>
      <c r="W61" s="20">
        <f t="shared" si="17"/>
        <v>-1.1866353770974096</v>
      </c>
      <c r="X61" s="20"/>
    </row>
    <row r="62" spans="1:35" ht="14.4" customHeight="1" thickBot="1">
      <c r="A62" s="47">
        <v>61</v>
      </c>
      <c r="B62" s="5">
        <v>3505.5539725439899</v>
      </c>
      <c r="C62" s="5">
        <v>3543.2040007004298</v>
      </c>
      <c r="D62" s="5">
        <v>37.65002815643993</v>
      </c>
      <c r="E62" s="6">
        <v>0.317</v>
      </c>
      <c r="F62" s="6">
        <v>0.30473117286224899</v>
      </c>
      <c r="G62" s="5">
        <v>3517.1529931233699</v>
      </c>
      <c r="H62" s="5">
        <v>3.8702924724768</v>
      </c>
      <c r="I62" s="7" t="str">
        <f t="shared" si="18"/>
        <v>A</v>
      </c>
      <c r="J62" s="12" t="str">
        <f>IF(OR($H62&lt;0,$H62&gt;100),"",DataBar(H62))</f>
        <v>████</v>
      </c>
      <c r="K62" s="21">
        <f t="shared" si="13"/>
        <v>110</v>
      </c>
      <c r="L62" s="34">
        <f t="shared" si="14"/>
        <v>3.8702924724768</v>
      </c>
      <c r="M62" s="16"/>
      <c r="Q62" s="5">
        <f t="shared" si="15"/>
        <v>2111.0069323431699</v>
      </c>
      <c r="R62" s="5">
        <f t="shared" si="16"/>
        <v>2.5634810821347802</v>
      </c>
      <c r="T62" s="68">
        <v>2152.6</v>
      </c>
      <c r="U62" s="68">
        <v>3.2</v>
      </c>
      <c r="V62" s="74"/>
      <c r="W62" s="20">
        <f t="shared" si="17"/>
        <v>0.63651891786521997</v>
      </c>
      <c r="X62" s="20"/>
    </row>
    <row r="63" spans="1:35" ht="14.4" customHeight="1" thickBot="1">
      <c r="A63" s="47">
        <v>62</v>
      </c>
      <c r="B63" s="5">
        <v>3545.2040007004298</v>
      </c>
      <c r="C63" s="5">
        <v>3581.9729171200602</v>
      </c>
      <c r="D63" s="5">
        <v>36.768916419630393</v>
      </c>
      <c r="E63" s="6">
        <v>0.317</v>
      </c>
      <c r="F63" s="6">
        <v>0.30461086947577298</v>
      </c>
      <c r="G63" s="5">
        <v>3547.6154044708901</v>
      </c>
      <c r="H63" s="5">
        <v>3.9082430675795901</v>
      </c>
      <c r="I63" s="7" t="str">
        <f t="shared" si="18"/>
        <v>A</v>
      </c>
      <c r="J63" s="12" t="str">
        <f>IF(OR($H63&lt;0,$H63&gt;100),"",DataBar(H63))</f>
        <v>████</v>
      </c>
      <c r="K63" s="21">
        <f t="shared" si="13"/>
        <v>106</v>
      </c>
      <c r="L63" s="34">
        <f t="shared" si="14"/>
        <v>3.9082430675795901</v>
      </c>
      <c r="M63" s="16"/>
      <c r="Q63" s="5">
        <f t="shared" si="15"/>
        <v>2154.5911802450401</v>
      </c>
      <c r="R63" s="5">
        <f t="shared" si="16"/>
        <v>3.8310933564405101</v>
      </c>
      <c r="T63" s="68">
        <v>2171.1</v>
      </c>
      <c r="U63" s="68">
        <v>3.8</v>
      </c>
      <c r="V63" s="74"/>
      <c r="W63" s="20">
        <f t="shared" si="17"/>
        <v>-3.1093356440510256E-2</v>
      </c>
      <c r="X63" s="20"/>
    </row>
    <row r="64" spans="1:35" ht="18.600000000000001" customHeight="1" thickBot="1">
      <c r="A64" s="47">
        <v>63</v>
      </c>
      <c r="B64" s="5">
        <v>3583.9729171200602</v>
      </c>
      <c r="C64" s="5">
        <v>3620.9621114738902</v>
      </c>
      <c r="D64" s="5">
        <v>36.989194353830037</v>
      </c>
      <c r="E64" s="6">
        <v>0.317</v>
      </c>
      <c r="F64" s="6">
        <v>0.30097925004723802</v>
      </c>
      <c r="G64" s="5">
        <v>3600.1714328396802</v>
      </c>
      <c r="H64" s="5">
        <v>5.05386433841075</v>
      </c>
      <c r="I64" s="7" t="str">
        <f t="shared" si="18"/>
        <v>B</v>
      </c>
      <c r="J64" s="12" t="str">
        <f>IF(OR($H64&lt;0,$H64&gt;100),"",DataBar(H64))</f>
        <v>█████</v>
      </c>
      <c r="K64" s="21">
        <f t="shared" si="13"/>
        <v>39</v>
      </c>
      <c r="L64" s="34">
        <f t="shared" si="14"/>
        <v>5.05386433841075</v>
      </c>
      <c r="M64" s="16"/>
      <c r="Q64" s="5">
        <f t="shared" si="15"/>
        <v>2189.9093850377299</v>
      </c>
      <c r="R64" s="5">
        <f t="shared" si="16"/>
        <v>3.8004400760218</v>
      </c>
      <c r="T64" s="68">
        <v>2222.5</v>
      </c>
      <c r="U64" s="68">
        <v>3.5</v>
      </c>
      <c r="V64" s="100"/>
      <c r="W64" s="20">
        <f t="shared" si="17"/>
        <v>-0.30044007602180001</v>
      </c>
      <c r="X64" s="20"/>
    </row>
    <row r="65" spans="1:28" ht="14.4" customHeight="1" thickBot="1">
      <c r="A65" s="47">
        <v>64</v>
      </c>
      <c r="B65" s="5">
        <v>3622.9621114738902</v>
      </c>
      <c r="C65" s="5">
        <v>3660.1715837619299</v>
      </c>
      <c r="D65" s="5">
        <v>37.209472288039713</v>
      </c>
      <c r="E65" s="6">
        <v>0.317</v>
      </c>
      <c r="F65" s="6">
        <v>0.30344691912630201</v>
      </c>
      <c r="G65" s="5">
        <v>3635.4877448964198</v>
      </c>
      <c r="H65" s="5">
        <v>4.2754198339740901</v>
      </c>
      <c r="I65" s="7" t="str">
        <f t="shared" si="18"/>
        <v>A</v>
      </c>
      <c r="J65" s="12" t="str">
        <f>IF(OR($H65&lt;0,$H65&gt;100),"",DataBar(H65))</f>
        <v>████</v>
      </c>
      <c r="K65" s="21">
        <f t="shared" si="13"/>
        <v>83</v>
      </c>
      <c r="L65" s="34">
        <f t="shared" si="14"/>
        <v>4.2754198339740901</v>
      </c>
      <c r="M65" s="16"/>
      <c r="Q65" s="5">
        <f t="shared" si="15"/>
        <v>2225.0594167234099</v>
      </c>
      <c r="R65" s="5">
        <f t="shared" si="16"/>
        <v>3.9431661137780001</v>
      </c>
      <c r="T65" s="68">
        <v>2265.9</v>
      </c>
      <c r="U65" s="68">
        <v>3.6</v>
      </c>
      <c r="V65" s="74"/>
      <c r="W65" s="20">
        <f t="shared" si="17"/>
        <v>-0.34316611377799999</v>
      </c>
      <c r="X65" s="20"/>
    </row>
    <row r="66" spans="1:28" ht="14.4" customHeight="1" thickBot="1">
      <c r="A66" s="47">
        <v>65</v>
      </c>
      <c r="B66" s="5">
        <v>3662.1715837619299</v>
      </c>
      <c r="C66" s="5">
        <v>3699.3810560499701</v>
      </c>
      <c r="D66" s="5">
        <v>37.20947228804016</v>
      </c>
      <c r="E66" s="6">
        <v>0.317</v>
      </c>
      <c r="F66" s="6">
        <v>0.30211455241177698</v>
      </c>
      <c r="G66" s="5">
        <v>3690.9728512793999</v>
      </c>
      <c r="H66" s="5">
        <v>4.6957247912375797</v>
      </c>
      <c r="I66" s="7" t="str">
        <f t="shared" si="18"/>
        <v>A</v>
      </c>
      <c r="J66" s="12" t="str">
        <f>IF(OR($H66&lt;0,$H66&gt;100),"",DataBar(H66))</f>
        <v>█████</v>
      </c>
      <c r="K66" s="21">
        <f t="shared" ref="K66:K97" si="19">_xlfn.IFNA(_xlfn.RANK.EQ(L66,L:L,0),0)</f>
        <v>65</v>
      </c>
      <c r="L66" s="34">
        <f t="shared" ref="L66:L97" si="20">H66</f>
        <v>4.6957247912375797</v>
      </c>
      <c r="M66" s="16"/>
      <c r="Q66" s="5">
        <f t="shared" si="15"/>
        <v>2265.8868882062998</v>
      </c>
      <c r="R66" s="5">
        <f t="shared" si="16"/>
        <v>3.6843384758831501</v>
      </c>
      <c r="T66" s="68">
        <v>2313.1</v>
      </c>
      <c r="U66" s="68">
        <v>4.7</v>
      </c>
      <c r="V66" s="74"/>
      <c r="W66" s="20">
        <f t="shared" si="17"/>
        <v>1.0156615241168501</v>
      </c>
      <c r="X66" s="20"/>
    </row>
    <row r="67" spans="1:28" ht="14.4" customHeight="1" thickBot="1">
      <c r="A67" s="47">
        <v>66</v>
      </c>
      <c r="B67" s="5">
        <v>3701.3810560499701</v>
      </c>
      <c r="C67" s="5">
        <v>3737.0485827985899</v>
      </c>
      <c r="D67" s="5">
        <v>35.667526748619821</v>
      </c>
      <c r="E67" s="6">
        <v>0.317</v>
      </c>
      <c r="F67" s="6">
        <v>0.30100907615254302</v>
      </c>
      <c r="G67" s="5">
        <v>3718.0040569531602</v>
      </c>
      <c r="H67" s="5">
        <v>5.04445547238406</v>
      </c>
      <c r="I67" s="7" t="str">
        <f t="shared" si="18"/>
        <v>B</v>
      </c>
      <c r="J67" s="12" t="str">
        <f>IF(OR($H67&lt;0,$H67&gt;100),"",DataBar(H67))</f>
        <v>█████</v>
      </c>
      <c r="K67" s="21">
        <f t="shared" si="19"/>
        <v>40</v>
      </c>
      <c r="L67" s="34">
        <f t="shared" si="20"/>
        <v>5.04445547238406</v>
      </c>
      <c r="M67" s="16"/>
      <c r="Q67" s="5">
        <f t="shared" si="15"/>
        <v>2315.2305193850002</v>
      </c>
      <c r="R67" s="5">
        <f t="shared" si="16"/>
        <v>5.88534721428538</v>
      </c>
      <c r="T67" s="68">
        <v>2348.6999999999998</v>
      </c>
      <c r="U67" s="68">
        <v>3.3</v>
      </c>
      <c r="V67" s="74"/>
      <c r="W67" s="20">
        <f t="shared" si="17"/>
        <v>-2.5853472142853802</v>
      </c>
      <c r="X67" s="20"/>
      <c r="Y67" s="20" t="e">
        <f>AVERAGE(X39:X67)</f>
        <v>#DIV/0!</v>
      </c>
    </row>
    <row r="68" spans="1:28" ht="15" customHeight="1" thickBot="1">
      <c r="A68" s="47">
        <v>67</v>
      </c>
      <c r="B68" s="5">
        <v>3739.0485827985899</v>
      </c>
      <c r="C68" s="5">
        <v>3776.4783330208302</v>
      </c>
      <c r="D68" s="5">
        <v>37.429750222240273</v>
      </c>
      <c r="E68" s="6">
        <v>0.317</v>
      </c>
      <c r="F68" s="6">
        <v>0.30758189767356198</v>
      </c>
      <c r="G68" s="5">
        <v>3767.7983831942902</v>
      </c>
      <c r="H68" s="5">
        <v>2.9710101976145502</v>
      </c>
      <c r="I68" s="7" t="str">
        <f t="shared" si="18"/>
        <v>A</v>
      </c>
      <c r="J68" s="12" t="str">
        <f>IF(OR($H68&lt;0,$H68&gt;100),"",DataBar(H68))</f>
        <v>███</v>
      </c>
      <c r="K68" s="21">
        <f t="shared" si="19"/>
        <v>135</v>
      </c>
      <c r="L68" s="34">
        <f t="shared" si="20"/>
        <v>2.9710101976145502</v>
      </c>
      <c r="M68" s="16"/>
      <c r="Q68" s="5">
        <f t="shared" si="15"/>
        <v>2322.6612861784101</v>
      </c>
      <c r="R68" s="5">
        <f t="shared" si="16"/>
        <v>4.4182252374181301</v>
      </c>
      <c r="T68" s="68">
        <v>2364.4</v>
      </c>
      <c r="U68" s="68">
        <v>4.5999999999999996</v>
      </c>
      <c r="V68" s="74"/>
      <c r="W68" s="20">
        <f t="shared" si="17"/>
        <v>0.18177476258186953</v>
      </c>
      <c r="X68" s="20"/>
    </row>
    <row r="69" spans="1:28" ht="14.4" customHeight="1" thickBot="1">
      <c r="A69" s="47">
        <v>68</v>
      </c>
      <c r="B69" s="5">
        <v>3778.4783330208302</v>
      </c>
      <c r="C69" s="5">
        <v>3815.4675273746602</v>
      </c>
      <c r="D69" s="5">
        <v>36.989194353830037</v>
      </c>
      <c r="E69" s="6">
        <v>0.317</v>
      </c>
      <c r="F69" s="6">
        <v>0.303752219323636</v>
      </c>
      <c r="G69" s="5">
        <v>3800.8551207829501</v>
      </c>
      <c r="H69" s="5">
        <v>4.1791106234585698</v>
      </c>
      <c r="I69" s="7" t="str">
        <f t="shared" si="18"/>
        <v>A</v>
      </c>
      <c r="J69" s="12" t="str">
        <f>IF(OR($H69&lt;0,$H69&gt;100),"",DataBar(H69))</f>
        <v>████</v>
      </c>
      <c r="K69" s="21">
        <f t="shared" si="19"/>
        <v>87</v>
      </c>
      <c r="L69" s="34">
        <f t="shared" si="20"/>
        <v>4.1791106234585698</v>
      </c>
      <c r="M69" s="16"/>
      <c r="Q69" s="5">
        <f t="shared" si="15"/>
        <v>2363.6557411847498</v>
      </c>
      <c r="R69" s="5">
        <f t="shared" si="16"/>
        <v>4.7056543818596301</v>
      </c>
      <c r="T69" s="68">
        <v>2403.5</v>
      </c>
      <c r="U69" s="68">
        <v>4.5</v>
      </c>
      <c r="V69" s="74"/>
      <c r="W69" s="20">
        <f t="shared" si="17"/>
        <v>-0.20565438185963014</v>
      </c>
      <c r="X69" s="20"/>
    </row>
    <row r="70" spans="1:28" ht="15" customHeight="1" thickBot="1">
      <c r="A70" s="47">
        <v>69</v>
      </c>
      <c r="B70" s="5">
        <v>3817.4675273746602</v>
      </c>
      <c r="C70" s="5">
        <v>3854.8972775969</v>
      </c>
      <c r="D70" s="5">
        <v>37.429750222239818</v>
      </c>
      <c r="E70" s="6">
        <v>0.317</v>
      </c>
      <c r="F70" s="6">
        <v>0.30386927277776499</v>
      </c>
      <c r="G70" s="5">
        <v>3821.0239151091901</v>
      </c>
      <c r="H70" s="5">
        <v>4.1421852436072797</v>
      </c>
      <c r="I70" s="7" t="str">
        <f t="shared" si="18"/>
        <v>A</v>
      </c>
      <c r="J70" s="12" t="str">
        <f>IF(OR($H70&lt;0,$H70&gt;100),"",DataBar(H70))</f>
        <v>████</v>
      </c>
      <c r="K70" s="21">
        <f t="shared" si="19"/>
        <v>95</v>
      </c>
      <c r="L70" s="34">
        <f t="shared" si="20"/>
        <v>4.1421852436072797</v>
      </c>
      <c r="M70" s="16"/>
      <c r="Q70" s="5">
        <f t="shared" si="15"/>
        <v>2402.2289351011</v>
      </c>
      <c r="R70" s="5">
        <f t="shared" si="16"/>
        <v>4.3365409160835098</v>
      </c>
      <c r="T70" s="68">
        <v>2468.5</v>
      </c>
      <c r="U70" s="68">
        <v>4.7</v>
      </c>
      <c r="V70" s="74"/>
      <c r="W70" s="20">
        <f t="shared" si="17"/>
        <v>0.3634590839164904</v>
      </c>
      <c r="X70" s="20"/>
    </row>
    <row r="71" spans="1:28" ht="14.4" customHeight="1" thickBot="1">
      <c r="A71" s="47">
        <v>70</v>
      </c>
      <c r="B71" s="5">
        <v>3856.8972775969</v>
      </c>
      <c r="C71" s="5">
        <v>3894.9878616217502</v>
      </c>
      <c r="D71" s="5">
        <v>38.090584024850159</v>
      </c>
      <c r="E71" s="6">
        <v>0.317</v>
      </c>
      <c r="F71" s="6">
        <v>0.30385822375202498</v>
      </c>
      <c r="G71" s="5">
        <v>3878.2244933622801</v>
      </c>
      <c r="H71" s="5">
        <v>4.1456707406862101</v>
      </c>
      <c r="I71" s="7" t="str">
        <f t="shared" si="18"/>
        <v>A</v>
      </c>
      <c r="J71" s="12" t="str">
        <f>IF(OR($H71&lt;0,$H71&gt;100),"",DataBar(H71))</f>
        <v>████</v>
      </c>
      <c r="K71" s="21">
        <f t="shared" si="19"/>
        <v>93</v>
      </c>
      <c r="L71" s="34">
        <f t="shared" si="20"/>
        <v>4.1456707406862101</v>
      </c>
      <c r="M71" s="16"/>
      <c r="Q71" s="5">
        <f t="shared" ref="Q71:Q102" si="21">G35</f>
        <v>2472.3620149490098</v>
      </c>
      <c r="R71" s="5">
        <f t="shared" ref="R71:R102" si="22">H35</f>
        <v>4.7209959333002303</v>
      </c>
      <c r="T71" s="68">
        <v>2480.9</v>
      </c>
      <c r="U71" s="68">
        <v>3.8</v>
      </c>
      <c r="V71" s="74"/>
      <c r="W71" s="20">
        <f t="shared" ref="W71:W102" si="23">U71-R71</f>
        <v>-0.92099593330023044</v>
      </c>
      <c r="X71" s="20"/>
    </row>
    <row r="72" spans="1:28" ht="15.6" customHeight="1" thickBot="1">
      <c r="A72" s="47">
        <v>71</v>
      </c>
      <c r="B72" s="5">
        <v>3896.9878616217502</v>
      </c>
      <c r="C72" s="5">
        <v>3934.41761184399</v>
      </c>
      <c r="D72" s="5">
        <v>37.429750222239818</v>
      </c>
      <c r="E72" s="6">
        <v>0.317</v>
      </c>
      <c r="F72" s="6">
        <v>0.30076772101709598</v>
      </c>
      <c r="G72" s="5">
        <v>3924.1253744195501</v>
      </c>
      <c r="H72" s="5">
        <v>5.1205927390863399</v>
      </c>
      <c r="I72" s="7" t="str">
        <f t="shared" si="18"/>
        <v>B</v>
      </c>
      <c r="J72" s="12" t="str">
        <f>IF(OR($H72&lt;0,$H72&gt;100),"",DataBar(H72))</f>
        <v>█████</v>
      </c>
      <c r="K72" s="21">
        <f t="shared" si="19"/>
        <v>36</v>
      </c>
      <c r="L72" s="34">
        <f t="shared" si="20"/>
        <v>5.1205927390863399</v>
      </c>
      <c r="M72" s="16"/>
      <c r="Q72" s="5">
        <f t="shared" si="21"/>
        <v>2507.54164560564</v>
      </c>
      <c r="R72" s="5">
        <f t="shared" si="22"/>
        <v>3.1214029249623398</v>
      </c>
      <c r="T72" s="68">
        <v>2552</v>
      </c>
      <c r="U72" s="68">
        <v>5.0999999999999996</v>
      </c>
      <c r="V72" s="74"/>
      <c r="W72" s="20">
        <f t="shared" si="23"/>
        <v>1.9785970750376598</v>
      </c>
      <c r="X72" s="20"/>
    </row>
    <row r="73" spans="1:28" ht="15" customHeight="1" thickBot="1">
      <c r="A73" s="47">
        <v>72</v>
      </c>
      <c r="B73" s="5">
        <v>3936.41761184399</v>
      </c>
      <c r="C73" s="5">
        <v>3972.5256944610101</v>
      </c>
      <c r="D73" s="5">
        <v>36.108082617020052</v>
      </c>
      <c r="E73" s="6">
        <v>0.317</v>
      </c>
      <c r="F73" s="6">
        <v>0.29972664362638202</v>
      </c>
      <c r="G73" s="5">
        <v>3964.3834601335002</v>
      </c>
      <c r="H73" s="5">
        <v>5.4490083197532204</v>
      </c>
      <c r="I73" s="7" t="str">
        <f t="shared" si="18"/>
        <v>B</v>
      </c>
      <c r="J73" s="12" t="str">
        <f>IF(OR($H73&lt;0,$H73&gt;100),"",DataBar(H73))</f>
        <v>█████</v>
      </c>
      <c r="K73" s="21">
        <f t="shared" si="19"/>
        <v>26</v>
      </c>
      <c r="L73" s="34">
        <f t="shared" si="20"/>
        <v>5.4490083197532204</v>
      </c>
      <c r="M73" s="16"/>
      <c r="Q73" s="5">
        <f t="shared" si="21"/>
        <v>2537.33455340706</v>
      </c>
      <c r="R73" s="5">
        <f t="shared" si="22"/>
        <v>4.1574557535869596</v>
      </c>
      <c r="T73" s="68">
        <v>2591.3000000000002</v>
      </c>
      <c r="U73" s="68">
        <v>4.5999999999999996</v>
      </c>
      <c r="V73" s="74"/>
      <c r="W73" s="20">
        <f t="shared" si="23"/>
        <v>0.44254424641304002</v>
      </c>
      <c r="X73" s="20"/>
    </row>
    <row r="74" spans="1:28" ht="15" customHeight="1" thickBot="1">
      <c r="A74" s="47">
        <v>73</v>
      </c>
      <c r="B74" s="5">
        <v>3974.5256944610101</v>
      </c>
      <c r="C74" s="5">
        <v>4011.29461088064</v>
      </c>
      <c r="D74" s="5">
        <v>36.768916419629932</v>
      </c>
      <c r="E74" s="6">
        <v>0.317</v>
      </c>
      <c r="F74" s="6">
        <v>0.30474090884698302</v>
      </c>
      <c r="G74" s="5">
        <v>4007.36793126784</v>
      </c>
      <c r="H74" s="5">
        <v>3.8672211839169801</v>
      </c>
      <c r="I74" s="7" t="str">
        <f t="shared" si="18"/>
        <v>A</v>
      </c>
      <c r="J74" s="12" t="str">
        <f>IF(OR($H74&lt;0,$H74&gt;100),"",DataBar(H74))</f>
        <v>████</v>
      </c>
      <c r="K74" s="21">
        <f t="shared" si="19"/>
        <v>111</v>
      </c>
      <c r="L74" s="34">
        <f t="shared" si="20"/>
        <v>3.8672211839169801</v>
      </c>
      <c r="M74" s="16"/>
      <c r="Q74" s="5">
        <f t="shared" si="21"/>
        <v>2591.1459009247901</v>
      </c>
      <c r="R74" s="5">
        <f t="shared" si="22"/>
        <v>4.8362654498388302</v>
      </c>
      <c r="T74" s="68">
        <v>2606.5</v>
      </c>
      <c r="U74" s="68">
        <v>4.3</v>
      </c>
      <c r="V74" s="74"/>
      <c r="W74" s="20">
        <f t="shared" si="23"/>
        <v>-0.5362654498388304</v>
      </c>
      <c r="X74" s="20"/>
    </row>
    <row r="75" spans="1:28" ht="15" customHeight="1" thickBot="1">
      <c r="A75" s="47">
        <v>74</v>
      </c>
      <c r="B75" s="5">
        <v>4013.29461088064</v>
      </c>
      <c r="C75" s="5">
        <v>4052.7068625106999</v>
      </c>
      <c r="D75" s="5">
        <v>39.412251630059927</v>
      </c>
      <c r="E75" s="6">
        <v>0.317</v>
      </c>
      <c r="F75" s="6">
        <v>0.29507927484079399</v>
      </c>
      <c r="G75" s="5">
        <v>4042.6286302452299</v>
      </c>
      <c r="H75" s="5">
        <v>6.9150552552700804</v>
      </c>
      <c r="I75" s="7" t="str">
        <f t="shared" si="18"/>
        <v>B</v>
      </c>
      <c r="J75" s="12" t="str">
        <f>IF(OR($H75&lt;0,$H75&gt;100),"",DataBar(H75))</f>
        <v>███████</v>
      </c>
      <c r="K75" s="21">
        <f t="shared" si="19"/>
        <v>5</v>
      </c>
      <c r="L75" s="34">
        <f t="shared" si="20"/>
        <v>6.9150552552700804</v>
      </c>
      <c r="M75" s="16"/>
      <c r="Q75" s="5">
        <f t="shared" si="21"/>
        <v>2608.46930518011</v>
      </c>
      <c r="R75" s="5">
        <f t="shared" si="22"/>
        <v>3.9503044310759701</v>
      </c>
      <c r="T75" s="68">
        <v>2638.3</v>
      </c>
      <c r="U75" s="68">
        <v>4</v>
      </c>
      <c r="V75" s="74"/>
      <c r="W75" s="20">
        <f t="shared" si="23"/>
        <v>4.9695568924029931E-2</v>
      </c>
      <c r="X75" s="20"/>
    </row>
    <row r="76" spans="1:28" ht="15" customHeight="1" thickBot="1">
      <c r="A76" s="47">
        <v>75</v>
      </c>
      <c r="B76" s="5">
        <v>4054.7068625106999</v>
      </c>
      <c r="C76" s="5">
        <v>4091.69605686454</v>
      </c>
      <c r="D76" s="5">
        <v>36.989194353840048</v>
      </c>
      <c r="E76" s="6">
        <v>0.317</v>
      </c>
      <c r="F76" s="6">
        <v>0.30119028022081701</v>
      </c>
      <c r="G76" s="5">
        <v>4060.1750256887399</v>
      </c>
      <c r="H76" s="5">
        <v>4.9000000000000004</v>
      </c>
      <c r="I76" s="7" t="str">
        <f t="shared" si="18"/>
        <v>A</v>
      </c>
      <c r="J76" s="12" t="str">
        <f>IF(OR($H76&lt;0,$H76&gt;100),"",DataBar(H76))</f>
        <v>█████</v>
      </c>
      <c r="K76" s="21">
        <f t="shared" si="19"/>
        <v>45</v>
      </c>
      <c r="L76" s="34">
        <f t="shared" si="20"/>
        <v>4.9000000000000004</v>
      </c>
      <c r="M76" s="16"/>
      <c r="Q76" s="5">
        <f t="shared" si="21"/>
        <v>2661.9459009247898</v>
      </c>
      <c r="R76" s="5">
        <f t="shared" si="22"/>
        <v>3.73655874481355</v>
      </c>
      <c r="T76" s="68">
        <v>2680.4</v>
      </c>
      <c r="U76" s="68">
        <v>3.5</v>
      </c>
      <c r="V76" s="74"/>
      <c r="W76" s="20">
        <f t="shared" si="23"/>
        <v>-0.23655874481354999</v>
      </c>
      <c r="X76" s="20"/>
      <c r="Z76" s="17">
        <v>1.422E-2</v>
      </c>
      <c r="AA76" s="17">
        <v>1.9750000000000002E-3</v>
      </c>
      <c r="AB76" s="17">
        <f>Z76-AA76</f>
        <v>1.2244999999999999E-2</v>
      </c>
    </row>
    <row r="77" spans="1:28" ht="14.4" customHeight="1" thickBot="1">
      <c r="A77" s="47">
        <v>76</v>
      </c>
      <c r="B77" s="5">
        <v>4093.69605686454</v>
      </c>
      <c r="C77" s="5">
        <v>4130.9055291525801</v>
      </c>
      <c r="D77" s="5">
        <v>37.20947228804016</v>
      </c>
      <c r="E77" s="6">
        <v>0.317</v>
      </c>
      <c r="F77" s="6">
        <v>0.30173133362251803</v>
      </c>
      <c r="G77" s="5">
        <v>4105.8460262689696</v>
      </c>
      <c r="H77" s="5">
        <v>4.8166139992058303</v>
      </c>
      <c r="I77" s="7" t="str">
        <f t="shared" ref="I77:I105" si="24">IF($H77="","",IF(OR($H77&lt;0,$H77&gt;100),"E",IF($H77&lt;$AA$123,$Z$123,IF($H77&lt;=$AA$124,$Z$124,IF($H77&lt;=$AA$125,$Z$125,IF($H77&lt;=$AA$126,$Z$126,IF($H77&lt;=$AA$127,$Z$127,"")))))))</f>
        <v>A</v>
      </c>
      <c r="J77" s="12" t="str">
        <f>IF(OR($H77&lt;0,$H77&gt;100),"",DataBar(H77))</f>
        <v>█████</v>
      </c>
      <c r="K77" s="21">
        <f t="shared" si="19"/>
        <v>51</v>
      </c>
      <c r="L77" s="34">
        <f t="shared" si="20"/>
        <v>4.8166139992058303</v>
      </c>
      <c r="M77" s="16"/>
      <c r="Q77" s="5">
        <f t="shared" si="21"/>
        <v>2681.3615037616701</v>
      </c>
      <c r="R77" s="5">
        <f t="shared" si="22"/>
        <v>3.4260792390802899</v>
      </c>
      <c r="T77" s="68">
        <v>2734.1</v>
      </c>
      <c r="U77" s="68">
        <v>3.3</v>
      </c>
      <c r="V77" s="74"/>
      <c r="W77" s="20">
        <f t="shared" si="23"/>
        <v>-0.12607923908029006</v>
      </c>
      <c r="X77" s="20"/>
    </row>
    <row r="78" spans="1:28" ht="14.4" customHeight="1" thickBot="1">
      <c r="A78" s="47">
        <v>77</v>
      </c>
      <c r="B78" s="5">
        <v>4132.9055291525801</v>
      </c>
      <c r="C78" s="5">
        <v>4170.9961131774298</v>
      </c>
      <c r="D78" s="5">
        <v>38.090584024849697</v>
      </c>
      <c r="E78" s="6">
        <v>0.317</v>
      </c>
      <c r="F78" s="6">
        <v>0.29635429554230402</v>
      </c>
      <c r="G78" s="5">
        <v>4134.8937124202503</v>
      </c>
      <c r="H78" s="5">
        <v>6.51284052293245</v>
      </c>
      <c r="I78" s="7" t="str">
        <f t="shared" si="24"/>
        <v>B</v>
      </c>
      <c r="J78" s="12" t="str">
        <f>IF(OR($H78&lt;0,$H78&gt;100),"",DataBar(H78))</f>
        <v>███████</v>
      </c>
      <c r="K78" s="21">
        <f t="shared" si="19"/>
        <v>10</v>
      </c>
      <c r="L78" s="34">
        <f t="shared" si="20"/>
        <v>6.51284052293245</v>
      </c>
      <c r="M78" s="16"/>
      <c r="Q78" s="5">
        <f t="shared" si="21"/>
        <v>2722.2849080169899</v>
      </c>
      <c r="R78" s="5">
        <f t="shared" si="22"/>
        <v>3.5839609252122302</v>
      </c>
      <c r="T78" s="68">
        <v>2760.6</v>
      </c>
      <c r="U78" s="68">
        <v>3.5</v>
      </c>
      <c r="V78" s="74"/>
      <c r="W78" s="20">
        <f t="shared" si="23"/>
        <v>-8.3960925212230197E-2</v>
      </c>
      <c r="X78" s="20"/>
    </row>
    <row r="79" spans="1:28" ht="14.4" customHeight="1" thickBot="1">
      <c r="A79" s="47">
        <v>78</v>
      </c>
      <c r="B79" s="5">
        <v>4172.9961131774298</v>
      </c>
      <c r="C79" s="5">
        <v>4210.6461413338702</v>
      </c>
      <c r="D79" s="5">
        <v>37.650028156440378</v>
      </c>
      <c r="E79" s="6">
        <v>0.317</v>
      </c>
      <c r="F79" s="6">
        <v>0.30122091239620002</v>
      </c>
      <c r="G79" s="5">
        <v>4182.4692436738796</v>
      </c>
      <c r="H79" s="5">
        <v>4.9000000000000004</v>
      </c>
      <c r="I79" s="7" t="str">
        <f t="shared" si="24"/>
        <v>A</v>
      </c>
      <c r="J79" s="12" t="str">
        <f>IF(OR($H79&lt;0,$H79&gt;100),"",DataBar(H79))</f>
        <v>█████</v>
      </c>
      <c r="K79" s="21">
        <f t="shared" si="19"/>
        <v>45</v>
      </c>
      <c r="L79" s="34">
        <f t="shared" si="20"/>
        <v>4.9000000000000004</v>
      </c>
      <c r="M79" s="16"/>
      <c r="Q79" s="5">
        <f t="shared" si="21"/>
        <v>2761.7856172368502</v>
      </c>
      <c r="R79" s="5">
        <f t="shared" si="22"/>
        <v>3.3557647522626</v>
      </c>
      <c r="T79" s="68">
        <v>2804.3</v>
      </c>
      <c r="U79" s="68">
        <v>3.7</v>
      </c>
      <c r="V79" s="74"/>
      <c r="W79" s="20">
        <f t="shared" si="23"/>
        <v>0.34423524773740022</v>
      </c>
      <c r="X79" s="20"/>
    </row>
    <row r="80" spans="1:28" ht="14.4" customHeight="1" thickBot="1">
      <c r="A80" s="47">
        <v>79</v>
      </c>
      <c r="B80" s="5">
        <v>4212.6461413338702</v>
      </c>
      <c r="C80" s="5">
        <v>4250.7367253587199</v>
      </c>
      <c r="D80" s="5">
        <v>38.090584024849697</v>
      </c>
      <c r="E80" s="6">
        <v>0.317</v>
      </c>
      <c r="F80" s="6">
        <v>0.304209343040862</v>
      </c>
      <c r="G80" s="5">
        <v>4216.6195809229503</v>
      </c>
      <c r="H80" s="5">
        <v>4.0349075580878404</v>
      </c>
      <c r="I80" s="7" t="str">
        <f t="shared" si="24"/>
        <v>A</v>
      </c>
      <c r="J80" s="12" t="str">
        <f>IF(OR($H80&lt;0,$H80&gt;100),"",DataBar(H80))</f>
        <v>████</v>
      </c>
      <c r="K80" s="21">
        <f t="shared" si="19"/>
        <v>100</v>
      </c>
      <c r="L80" s="34">
        <f t="shared" si="20"/>
        <v>4.0349075580878404</v>
      </c>
      <c r="M80" s="16"/>
      <c r="Q80" s="5">
        <f t="shared" si="21"/>
        <v>2804.38278035741</v>
      </c>
      <c r="R80" s="5">
        <f t="shared" si="22"/>
        <v>3.7285876371757101</v>
      </c>
      <c r="T80" s="68">
        <v>2865.7</v>
      </c>
      <c r="U80" s="68">
        <v>4.8</v>
      </c>
      <c r="V80" s="74"/>
      <c r="W80" s="20">
        <f t="shared" si="23"/>
        <v>1.0714123628242898</v>
      </c>
      <c r="X80" s="20"/>
    </row>
    <row r="81" spans="1:24" ht="14.55" customHeight="1" thickBot="1">
      <c r="A81" s="47">
        <v>80</v>
      </c>
      <c r="B81" s="5">
        <v>4252.7367253587199</v>
      </c>
      <c r="C81" s="5">
        <v>4289.9461976467601</v>
      </c>
      <c r="D81" s="5">
        <v>37.20947228804016</v>
      </c>
      <c r="E81" s="6">
        <v>0.317</v>
      </c>
      <c r="F81" s="6">
        <v>0.303483622277611</v>
      </c>
      <c r="G81" s="5">
        <v>4257.9859599494603</v>
      </c>
      <c r="H81" s="5">
        <v>4.2638415528040303</v>
      </c>
      <c r="I81" s="7" t="str">
        <f t="shared" si="24"/>
        <v>A</v>
      </c>
      <c r="J81" s="12" t="str">
        <f>IF(OR($H81&lt;0,$H81&gt;100),"",DataBar(H81))</f>
        <v>████</v>
      </c>
      <c r="K81" s="21">
        <f t="shared" si="19"/>
        <v>84</v>
      </c>
      <c r="L81" s="34">
        <f t="shared" si="20"/>
        <v>4.2638415528040303</v>
      </c>
      <c r="M81" s="16"/>
      <c r="Q81" s="5">
        <f t="shared" si="21"/>
        <v>2858.7799434779799</v>
      </c>
      <c r="R81" s="5">
        <f t="shared" si="22"/>
        <v>4.0053772590703201</v>
      </c>
      <c r="T81" s="68">
        <v>2885.4</v>
      </c>
      <c r="U81" s="68">
        <v>3.4</v>
      </c>
      <c r="V81" s="74"/>
      <c r="W81" s="20">
        <f t="shared" si="23"/>
        <v>-0.60537725907032014</v>
      </c>
      <c r="X81" s="20"/>
    </row>
    <row r="82" spans="1:24" ht="14.55" customHeight="1" thickBot="1">
      <c r="A82" s="47">
        <v>81</v>
      </c>
      <c r="B82" s="5">
        <v>4291.9461976467601</v>
      </c>
      <c r="C82" s="5">
        <v>4330.47733754001</v>
      </c>
      <c r="D82" s="5">
        <v>38.531139893249929</v>
      </c>
      <c r="E82" s="6">
        <v>0.317</v>
      </c>
      <c r="F82" s="6">
        <v>0.30106046764615702</v>
      </c>
      <c r="G82" s="5">
        <v>4298.4293568881703</v>
      </c>
      <c r="H82" s="5">
        <v>5.02824364474563</v>
      </c>
      <c r="I82" s="7" t="str">
        <f t="shared" si="24"/>
        <v>B</v>
      </c>
      <c r="J82" s="12" t="str">
        <f>IF(OR($H82&lt;0,$H82&gt;100),"",DataBar(H82))</f>
        <v>█████</v>
      </c>
      <c r="K82" s="21">
        <f t="shared" si="19"/>
        <v>42</v>
      </c>
      <c r="L82" s="34">
        <f t="shared" si="20"/>
        <v>5.02824364474563</v>
      </c>
      <c r="M82" s="16"/>
      <c r="Q82" s="5">
        <f t="shared" si="21"/>
        <v>2883.2168229106001</v>
      </c>
      <c r="R82" s="5">
        <f t="shared" si="22"/>
        <v>4.3394982406656304</v>
      </c>
      <c r="T82" s="68">
        <v>2944.5</v>
      </c>
      <c r="U82" s="68">
        <v>4.5999999999999996</v>
      </c>
      <c r="V82" s="74"/>
      <c r="W82" s="20">
        <f t="shared" si="23"/>
        <v>0.26050175933436925</v>
      </c>
      <c r="X82" s="20"/>
    </row>
    <row r="83" spans="1:24" ht="14.55" customHeight="1" thickBot="1">
      <c r="A83" s="47">
        <v>82</v>
      </c>
      <c r="B83" s="5">
        <v>4332.47733754001</v>
      </c>
      <c r="C83" s="5">
        <v>4369.6868098280602</v>
      </c>
      <c r="D83" s="5">
        <v>37.209472288050158</v>
      </c>
      <c r="E83" s="6">
        <v>0.317</v>
      </c>
      <c r="F83" s="6">
        <v>0.30462607364184202</v>
      </c>
      <c r="G83" s="5">
        <v>4339.3761986020399</v>
      </c>
      <c r="H83" s="5">
        <v>3.9034468006807299</v>
      </c>
      <c r="I83" s="7" t="str">
        <f t="shared" si="24"/>
        <v>A</v>
      </c>
      <c r="J83" s="12" t="str">
        <f>IF(OR($H83&lt;0,$H83&gt;100),"",DataBar(H83))</f>
        <v>████</v>
      </c>
      <c r="K83" s="21">
        <f t="shared" si="19"/>
        <v>107</v>
      </c>
      <c r="L83" s="34">
        <f t="shared" si="20"/>
        <v>3.9034468006807299</v>
      </c>
      <c r="M83" s="16"/>
      <c r="Q83" s="5">
        <f t="shared" si="21"/>
        <v>2944.3090214921699</v>
      </c>
      <c r="R83" s="5">
        <f t="shared" si="22"/>
        <v>4.1416947696789101</v>
      </c>
      <c r="T83" s="68">
        <v>2975.2</v>
      </c>
      <c r="U83" s="68">
        <v>4.7</v>
      </c>
      <c r="V83" s="74"/>
      <c r="W83" s="20">
        <f t="shared" si="23"/>
        <v>0.55830523032109003</v>
      </c>
      <c r="X83" s="20"/>
    </row>
    <row r="84" spans="1:24" ht="14.55" customHeight="1" thickBot="1">
      <c r="A84" s="47">
        <v>83</v>
      </c>
      <c r="B84" s="5">
        <v>4371.6868098280602</v>
      </c>
      <c r="C84" s="5">
        <v>4409.5571159187002</v>
      </c>
      <c r="D84" s="5">
        <v>37.870306090640042</v>
      </c>
      <c r="E84" s="6">
        <v>0.317</v>
      </c>
      <c r="F84" s="6">
        <v>0.29924180969279002</v>
      </c>
      <c r="G84" s="5">
        <v>4406.8377984749004</v>
      </c>
      <c r="H84" s="5">
        <v>5.6019527782998297</v>
      </c>
      <c r="I84" s="7" t="str">
        <f t="shared" si="24"/>
        <v>B</v>
      </c>
      <c r="J84" s="12" t="str">
        <f>IF(OR($H84&lt;0,$H84&gt;100),"",DataBar(H84))</f>
        <v>██████</v>
      </c>
      <c r="K84" s="21">
        <f t="shared" si="19"/>
        <v>24</v>
      </c>
      <c r="L84" s="34">
        <f t="shared" si="20"/>
        <v>5.6019527782998297</v>
      </c>
      <c r="M84" s="16"/>
      <c r="Q84" s="5">
        <f t="shared" si="21"/>
        <v>2967.23951794607</v>
      </c>
      <c r="R84" s="5">
        <f t="shared" si="22"/>
        <v>4.1086148266087799</v>
      </c>
      <c r="T84" s="68">
        <v>3024.5</v>
      </c>
      <c r="U84" s="68">
        <v>2.2999999999999998</v>
      </c>
      <c r="V84" s="74"/>
      <c r="W84" s="20">
        <f t="shared" si="23"/>
        <v>-1.80861482660878</v>
      </c>
      <c r="X84" s="20"/>
    </row>
    <row r="85" spans="1:24" ht="14.55" customHeight="1" thickBot="1">
      <c r="A85" s="47">
        <v>84</v>
      </c>
      <c r="B85" s="5">
        <v>4411.5571159187002</v>
      </c>
      <c r="C85" s="5">
        <v>4448.98686614094</v>
      </c>
      <c r="D85" s="5">
        <v>37.429750222239818</v>
      </c>
      <c r="E85" s="6">
        <v>0.317</v>
      </c>
      <c r="F85" s="6">
        <v>0.29674814669641603</v>
      </c>
      <c r="G85" s="5">
        <v>4423.2836611304701</v>
      </c>
      <c r="H85" s="5">
        <v>6.3885972566511997</v>
      </c>
      <c r="I85" s="7" t="str">
        <f t="shared" si="24"/>
        <v>B</v>
      </c>
      <c r="J85" s="12" t="str">
        <f>IF(OR($H85&lt;0,$H85&gt;100),"",DataBar(H85))</f>
        <v>██████</v>
      </c>
      <c r="K85" s="21">
        <f t="shared" si="19"/>
        <v>11</v>
      </c>
      <c r="L85" s="34">
        <f t="shared" si="20"/>
        <v>6.3885972566511997</v>
      </c>
      <c r="M85" s="16"/>
      <c r="Q85" s="5">
        <f t="shared" si="21"/>
        <v>3026.7416456056399</v>
      </c>
      <c r="R85" s="5">
        <f t="shared" si="22"/>
        <v>2.29060534987766</v>
      </c>
      <c r="T85" s="68">
        <v>3062.6</v>
      </c>
      <c r="U85" s="68">
        <v>5.2</v>
      </c>
      <c r="V85" s="74"/>
      <c r="W85" s="20">
        <f t="shared" si="23"/>
        <v>2.9093946501223402</v>
      </c>
      <c r="X85" s="20"/>
    </row>
    <row r="86" spans="1:24" ht="14.55" customHeight="1" thickBot="1">
      <c r="A86" s="47">
        <v>85</v>
      </c>
      <c r="B86" s="5">
        <v>4450.98686614094</v>
      </c>
      <c r="C86" s="5">
        <v>4488.4166163631799</v>
      </c>
      <c r="D86" s="5">
        <v>37.429750222239818</v>
      </c>
      <c r="E86" s="6">
        <v>0.317</v>
      </c>
      <c r="F86" s="6">
        <v>0.30635843828738002</v>
      </c>
      <c r="G86" s="5">
        <v>4466.41209687009</v>
      </c>
      <c r="H86" s="5">
        <v>3.3569595307951001</v>
      </c>
      <c r="I86" s="7" t="str">
        <f t="shared" si="24"/>
        <v>A</v>
      </c>
      <c r="J86" s="12" t="str">
        <f>IF(OR($H86&lt;0,$H86&gt;100),"",DataBar(H86))</f>
        <v>███</v>
      </c>
      <c r="K86" s="21">
        <f t="shared" si="19"/>
        <v>130</v>
      </c>
      <c r="L86" s="34">
        <f t="shared" si="20"/>
        <v>3.3569595307951001</v>
      </c>
      <c r="M86" s="16"/>
      <c r="Q86" s="5">
        <f t="shared" si="21"/>
        <v>3061.80689383259</v>
      </c>
      <c r="R86" s="5">
        <f t="shared" si="22"/>
        <v>4.2230963146425298</v>
      </c>
      <c r="T86" s="68">
        <v>3103.1</v>
      </c>
      <c r="U86" s="68">
        <v>5</v>
      </c>
      <c r="V86" s="74"/>
      <c r="W86" s="20">
        <f t="shared" si="23"/>
        <v>0.77690368535747023</v>
      </c>
      <c r="X86" s="20"/>
    </row>
    <row r="87" spans="1:24" ht="14.55" customHeight="1" thickBot="1">
      <c r="A87" s="47">
        <v>86</v>
      </c>
      <c r="B87" s="5">
        <v>4490.4166163631799</v>
      </c>
      <c r="C87" s="5">
        <v>4528.7274783222401</v>
      </c>
      <c r="D87" s="5">
        <v>38.310861959060283</v>
      </c>
      <c r="E87" s="6">
        <v>0.317</v>
      </c>
      <c r="F87" s="6">
        <v>0.303753694431039</v>
      </c>
      <c r="G87" s="5">
        <v>4508.2097638292198</v>
      </c>
      <c r="H87" s="5">
        <v>4.1786452898930202</v>
      </c>
      <c r="I87" s="7" t="str">
        <f t="shared" si="24"/>
        <v>A</v>
      </c>
      <c r="J87" s="12" t="str">
        <f>IF(OR($H87&lt;0,$H87&gt;100),"",DataBar(H87))</f>
        <v>████</v>
      </c>
      <c r="K87" s="21">
        <f t="shared" si="19"/>
        <v>88</v>
      </c>
      <c r="L87" s="34">
        <f t="shared" si="20"/>
        <v>4.1786452898930202</v>
      </c>
      <c r="M87" s="16"/>
      <c r="Q87" s="5">
        <f t="shared" si="21"/>
        <v>3105.49200021557</v>
      </c>
      <c r="R87" s="5">
        <f t="shared" si="22"/>
        <v>4.7904498576849202</v>
      </c>
      <c r="T87" s="68">
        <v>3141.2</v>
      </c>
      <c r="U87" s="68">
        <v>5.2</v>
      </c>
      <c r="V87" s="74"/>
      <c r="W87" s="20">
        <f t="shared" si="23"/>
        <v>0.40955014231508002</v>
      </c>
      <c r="X87" s="20"/>
    </row>
    <row r="88" spans="1:24" ht="14.4" customHeight="1" thickBot="1">
      <c r="A88" s="47">
        <v>87</v>
      </c>
      <c r="B88" s="5">
        <v>4530.7274783222401</v>
      </c>
      <c r="C88" s="5">
        <v>4569.0383402812904</v>
      </c>
      <c r="D88" s="5">
        <v>38.310861959050271</v>
      </c>
      <c r="E88" s="6">
        <v>0.317</v>
      </c>
      <c r="F88" s="6">
        <v>0.30093723160976599</v>
      </c>
      <c r="G88" s="5">
        <v>4557.66259753541</v>
      </c>
      <c r="H88" s="5">
        <v>5.0671193660045803</v>
      </c>
      <c r="I88" s="7" t="str">
        <f t="shared" si="24"/>
        <v>B</v>
      </c>
      <c r="J88" s="12" t="str">
        <f>IF(OR($H88&lt;0,$H88&gt;100),"",DataBar(H88))</f>
        <v>█████</v>
      </c>
      <c r="K88" s="21">
        <f t="shared" si="19"/>
        <v>37</v>
      </c>
      <c r="L88" s="34">
        <f t="shared" si="20"/>
        <v>5.0671193660045803</v>
      </c>
      <c r="M88" s="16"/>
      <c r="Q88" s="5">
        <f t="shared" si="21"/>
        <v>3131.1005108538702</v>
      </c>
      <c r="R88" s="5">
        <f t="shared" si="22"/>
        <v>5.0649809478731704</v>
      </c>
      <c r="T88" s="68">
        <v>3175.5</v>
      </c>
      <c r="U88" s="68">
        <v>3.4</v>
      </c>
      <c r="V88" s="74"/>
      <c r="W88" s="20">
        <f t="shared" si="23"/>
        <v>-1.6649809478731705</v>
      </c>
      <c r="X88" s="20"/>
    </row>
    <row r="89" spans="1:24" ht="14.4" customHeight="1" thickBot="1">
      <c r="A89" s="47">
        <v>88</v>
      </c>
      <c r="B89" s="5">
        <v>4571.0383402812904</v>
      </c>
      <c r="C89" s="5">
        <v>4609.5694801745403</v>
      </c>
      <c r="D89" s="5">
        <v>38.531139893249929</v>
      </c>
      <c r="E89" s="6">
        <v>0.317</v>
      </c>
      <c r="F89" s="6">
        <v>0.30496418673709502</v>
      </c>
      <c r="G89" s="5">
        <v>4597.7847079008097</v>
      </c>
      <c r="H89" s="5">
        <v>3.79678651826675</v>
      </c>
      <c r="I89" s="7" t="str">
        <f t="shared" si="24"/>
        <v>A</v>
      </c>
      <c r="J89" s="12" t="str">
        <f>IF(OR($H89&lt;0,$H89&gt;100),"",DataBar(H89))</f>
        <v>████</v>
      </c>
      <c r="K89" s="21">
        <f t="shared" si="19"/>
        <v>117</v>
      </c>
      <c r="L89" s="34">
        <f t="shared" si="20"/>
        <v>3.79678651826675</v>
      </c>
      <c r="M89" s="16"/>
      <c r="Q89" s="5">
        <f t="shared" si="21"/>
        <v>3176.3756881588301</v>
      </c>
      <c r="R89" s="5">
        <f t="shared" si="22"/>
        <v>3.6496921019516502</v>
      </c>
      <c r="T89" s="68">
        <v>3218.4</v>
      </c>
      <c r="U89" s="68">
        <v>4.5</v>
      </c>
      <c r="V89" s="74"/>
      <c r="W89" s="20">
        <f t="shared" si="23"/>
        <v>0.85030789804834983</v>
      </c>
      <c r="X89" s="20"/>
    </row>
    <row r="90" spans="1:24" ht="14.4" customHeight="1" thickBot="1">
      <c r="A90" s="47">
        <v>89</v>
      </c>
      <c r="B90" s="5">
        <v>4611.5694801745403</v>
      </c>
      <c r="C90" s="5">
        <v>4648.9992303967801</v>
      </c>
      <c r="D90" s="5">
        <v>37.429750222239818</v>
      </c>
      <c r="E90" s="6">
        <v>0.317</v>
      </c>
      <c r="F90" s="6">
        <v>0.30426948918230901</v>
      </c>
      <c r="G90" s="5">
        <v>4646.7439601791102</v>
      </c>
      <c r="H90" s="5">
        <v>4.0159340118898701</v>
      </c>
      <c r="I90" s="7" t="str">
        <f t="shared" si="24"/>
        <v>A</v>
      </c>
      <c r="J90" s="12" t="str">
        <f>IF(OR($H90&lt;0,$H90&gt;100),"",DataBar(H90))</f>
        <v>████</v>
      </c>
      <c r="K90" s="21">
        <f t="shared" si="19"/>
        <v>101</v>
      </c>
      <c r="L90" s="34">
        <f t="shared" si="20"/>
        <v>4.0159340118898701</v>
      </c>
      <c r="M90" s="16"/>
      <c r="Q90" s="5">
        <f t="shared" si="21"/>
        <v>3220.8976739744298</v>
      </c>
      <c r="R90" s="5">
        <f t="shared" si="22"/>
        <v>4.5820786536369402</v>
      </c>
      <c r="T90" s="68">
        <v>3259</v>
      </c>
      <c r="U90" s="68">
        <v>6.1</v>
      </c>
      <c r="V90" s="74"/>
      <c r="W90" s="20">
        <f t="shared" si="23"/>
        <v>1.5179213463630594</v>
      </c>
      <c r="X90" s="20"/>
    </row>
    <row r="91" spans="1:24" ht="14.4" customHeight="1" thickBot="1">
      <c r="A91" s="47">
        <v>90</v>
      </c>
      <c r="B91" s="5">
        <v>4650.9992303967801</v>
      </c>
      <c r="C91" s="5">
        <v>4687.9884247506197</v>
      </c>
      <c r="D91" s="5">
        <v>36.989194353839594</v>
      </c>
      <c r="E91" s="6">
        <v>0.317</v>
      </c>
      <c r="F91" s="6">
        <v>0.30249580256678499</v>
      </c>
      <c r="G91" s="5">
        <v>4674.6513054438401</v>
      </c>
      <c r="H91" s="5">
        <v>4.5754566035380497</v>
      </c>
      <c r="I91" s="7" t="str">
        <f t="shared" si="24"/>
        <v>A</v>
      </c>
      <c r="J91" s="12" t="str">
        <f>IF(OR($H91&lt;0,$H91&gt;100),"",DataBar(H91))</f>
        <v>█████</v>
      </c>
      <c r="K91" s="21">
        <f t="shared" si="19"/>
        <v>70</v>
      </c>
      <c r="L91" s="34">
        <f t="shared" si="20"/>
        <v>4.5754566035380497</v>
      </c>
      <c r="M91" s="16"/>
      <c r="Q91" s="5">
        <f t="shared" si="21"/>
        <v>3258.8083122723101</v>
      </c>
      <c r="R91" s="5">
        <f t="shared" si="22"/>
        <v>4.8431072916235101</v>
      </c>
      <c r="T91" s="68">
        <v>3265.9</v>
      </c>
      <c r="U91" s="68">
        <v>4.3</v>
      </c>
      <c r="V91" s="74"/>
      <c r="W91" s="20">
        <f t="shared" si="23"/>
        <v>-0.54310729162351024</v>
      </c>
      <c r="X91" s="20"/>
    </row>
    <row r="92" spans="1:24" ht="14.4" customHeight="1" thickBot="1">
      <c r="A92" s="47">
        <v>91</v>
      </c>
      <c r="B92" s="5">
        <v>4689.9884247506197</v>
      </c>
      <c r="C92" s="5">
        <v>4727.4181749728596</v>
      </c>
      <c r="D92" s="5">
        <v>37.429750222239818</v>
      </c>
      <c r="E92" s="6">
        <v>0.317</v>
      </c>
      <c r="F92" s="6">
        <v>0.30404683618844902</v>
      </c>
      <c r="G92" s="5">
        <v>4716.7243852350402</v>
      </c>
      <c r="H92" s="5">
        <v>4.0861715493851003</v>
      </c>
      <c r="I92" s="7" t="str">
        <f t="shared" si="24"/>
        <v>A</v>
      </c>
      <c r="J92" s="12" t="str">
        <f>IF(OR($H92&lt;0,$H92&gt;100),"",DataBar(H92))</f>
        <v>████</v>
      </c>
      <c r="K92" s="21">
        <f t="shared" si="19"/>
        <v>98</v>
      </c>
      <c r="L92" s="34">
        <f t="shared" si="20"/>
        <v>4.0861715493851003</v>
      </c>
      <c r="M92" s="16"/>
      <c r="Q92" s="5">
        <f t="shared" si="21"/>
        <v>3302.74448248507</v>
      </c>
      <c r="R92" s="5">
        <f t="shared" si="22"/>
        <v>4.1590137288409901</v>
      </c>
      <c r="T92" s="68">
        <v>3338.3</v>
      </c>
      <c r="U92" s="68">
        <v>6.1</v>
      </c>
      <c r="V92" s="74"/>
      <c r="W92" s="20">
        <f t="shared" si="23"/>
        <v>1.9409862711590096</v>
      </c>
      <c r="X92" s="20"/>
    </row>
    <row r="93" spans="1:24" ht="14.4" customHeight="1" thickBot="1">
      <c r="A93" s="47">
        <v>92</v>
      </c>
      <c r="B93" s="5">
        <v>4729.4181749728596</v>
      </c>
      <c r="C93" s="5">
        <v>4767.7290369319098</v>
      </c>
      <c r="D93" s="5">
        <v>38.310861959050271</v>
      </c>
      <c r="E93" s="6">
        <v>0.317</v>
      </c>
      <c r="F93" s="6">
        <v>0.29901234923714698</v>
      </c>
      <c r="G93" s="5">
        <v>4754.7064988784005</v>
      </c>
      <c r="H93" s="5">
        <v>5.6743377800799397</v>
      </c>
      <c r="I93" s="7" t="str">
        <f t="shared" si="24"/>
        <v>B</v>
      </c>
      <c r="J93" s="12" t="str">
        <f>IF(OR($H93&lt;0,$H93&gt;100),"",DataBar(H93))</f>
        <v>██████</v>
      </c>
      <c r="K93" s="21">
        <f t="shared" si="19"/>
        <v>23</v>
      </c>
      <c r="L93" s="34">
        <f t="shared" si="20"/>
        <v>5.6743377800799397</v>
      </c>
      <c r="M93" s="16"/>
      <c r="Q93" s="5">
        <f t="shared" si="21"/>
        <v>3338.6466101446499</v>
      </c>
      <c r="R93" s="5">
        <f t="shared" si="22"/>
        <v>5.8015507132266197</v>
      </c>
      <c r="T93" s="68">
        <v>3354.2</v>
      </c>
      <c r="U93" s="68">
        <v>4.7</v>
      </c>
      <c r="V93" s="74"/>
      <c r="W93" s="20">
        <f t="shared" si="23"/>
        <v>-1.1015507132266196</v>
      </c>
      <c r="X93" s="20"/>
    </row>
    <row r="94" spans="1:24" ht="14.4" customHeight="1" thickBot="1">
      <c r="A94" s="47">
        <v>93</v>
      </c>
      <c r="B94" s="5">
        <v>4769.7290369319098</v>
      </c>
      <c r="C94" s="5">
        <v>4807.3790650883602</v>
      </c>
      <c r="D94" s="5">
        <v>37.650028156450389</v>
      </c>
      <c r="E94" s="6">
        <v>0.317</v>
      </c>
      <c r="F94" s="6">
        <v>0.305225972080229</v>
      </c>
      <c r="G94" s="5">
        <v>4774.5361359751796</v>
      </c>
      <c r="H94" s="5">
        <v>3.7142043910950702</v>
      </c>
      <c r="I94" s="7" t="str">
        <f t="shared" si="24"/>
        <v>A</v>
      </c>
      <c r="J94" s="12" t="str">
        <f>IF(OR($H94&lt;0,$H94&gt;100),"",DataBar(H94))</f>
        <v>████</v>
      </c>
      <c r="K94" s="21">
        <f t="shared" si="19"/>
        <v>122</v>
      </c>
      <c r="L94" s="34">
        <f t="shared" si="20"/>
        <v>3.7142043910950702</v>
      </c>
      <c r="M94" s="16"/>
      <c r="Q94" s="5">
        <f t="shared" si="21"/>
        <v>3358.9827803574099</v>
      </c>
      <c r="R94" s="5">
        <f t="shared" si="22"/>
        <v>3.2740913602475001</v>
      </c>
      <c r="T94" s="68">
        <v>3392.7</v>
      </c>
      <c r="U94" s="68">
        <v>4.9000000000000004</v>
      </c>
      <c r="V94" s="74"/>
      <c r="W94" s="20">
        <f t="shared" si="23"/>
        <v>1.6259086397525002</v>
      </c>
      <c r="X94" s="20"/>
    </row>
    <row r="95" spans="1:24" ht="14.4" customHeight="1" thickBot="1">
      <c r="A95" s="47">
        <v>94</v>
      </c>
      <c r="B95" s="5">
        <v>4809.3790650883602</v>
      </c>
      <c r="C95" s="5">
        <v>4846.3682594421998</v>
      </c>
      <c r="D95" s="5">
        <v>36.989194353839594</v>
      </c>
      <c r="E95" s="6">
        <v>0.317</v>
      </c>
      <c r="F95" s="6">
        <v>0.30514186839311203</v>
      </c>
      <c r="G95" s="5">
        <v>4843.17601558959</v>
      </c>
      <c r="H95" s="5">
        <v>3.7407355226775598</v>
      </c>
      <c r="I95" s="7" t="str">
        <f t="shared" si="24"/>
        <v>A</v>
      </c>
      <c r="J95" s="12" t="str">
        <f>IF(OR($H95&lt;0,$H95&gt;100),"",DataBar(H95))</f>
        <v>████</v>
      </c>
      <c r="K95" s="21">
        <f t="shared" si="19"/>
        <v>119</v>
      </c>
      <c r="L95" s="34">
        <f t="shared" si="20"/>
        <v>3.7407355226775598</v>
      </c>
      <c r="M95" s="16"/>
      <c r="Q95" s="5">
        <f t="shared" si="21"/>
        <v>3394.13171652763</v>
      </c>
      <c r="R95" s="5">
        <f t="shared" si="22"/>
        <v>4.1738266782635103</v>
      </c>
      <c r="T95" s="68">
        <v>3406.1</v>
      </c>
      <c r="U95" s="68">
        <v>4.3</v>
      </c>
      <c r="V95" s="74"/>
      <c r="W95" s="20">
        <f t="shared" si="23"/>
        <v>0.12617332173648954</v>
      </c>
      <c r="X95" s="20"/>
    </row>
    <row r="96" spans="1:24" ht="14.4" customHeight="1" thickBot="1">
      <c r="A96" s="47">
        <v>95</v>
      </c>
      <c r="B96" s="5">
        <v>4848.3682594421998</v>
      </c>
      <c r="C96" s="5">
        <v>4887.33995520386</v>
      </c>
      <c r="D96" s="5">
        <v>38.971695761660158</v>
      </c>
      <c r="E96" s="6">
        <v>0.317</v>
      </c>
      <c r="F96" s="6">
        <v>0.30004880925503902</v>
      </c>
      <c r="G96" s="5">
        <v>4885.8145000552604</v>
      </c>
      <c r="H96" s="5">
        <v>5.3473787838993596</v>
      </c>
      <c r="I96" s="7" t="str">
        <f t="shared" si="24"/>
        <v>B</v>
      </c>
      <c r="J96" s="12" t="str">
        <f>IF(OR($H96&lt;0,$H96&gt;100),"",DataBar(H96))</f>
        <v>█████</v>
      </c>
      <c r="K96" s="21">
        <f t="shared" si="19"/>
        <v>30</v>
      </c>
      <c r="L96" s="34">
        <f t="shared" si="20"/>
        <v>5.3473787838993596</v>
      </c>
      <c r="M96" s="16"/>
      <c r="Q96" s="5">
        <f t="shared" si="21"/>
        <v>3433.3813619176999</v>
      </c>
      <c r="R96" s="5">
        <f t="shared" si="22"/>
        <v>3.8755285626349201</v>
      </c>
      <c r="T96" s="68">
        <v>3468.6</v>
      </c>
      <c r="U96" s="68">
        <v>6</v>
      </c>
      <c r="V96" s="74"/>
      <c r="W96" s="20">
        <f t="shared" si="23"/>
        <v>2.1244714373650799</v>
      </c>
      <c r="X96" s="20"/>
    </row>
    <row r="97" spans="1:24" ht="14.4" customHeight="1" thickBot="1">
      <c r="A97" s="47">
        <v>96</v>
      </c>
      <c r="B97" s="5">
        <v>4889.33995520386</v>
      </c>
      <c r="C97" s="5">
        <v>4926.7697054260998</v>
      </c>
      <c r="D97" s="5">
        <v>37.429750222239818</v>
      </c>
      <c r="E97" s="6">
        <v>0.317</v>
      </c>
      <c r="F97" s="6">
        <v>0.29981546083189697</v>
      </c>
      <c r="G97" s="5">
        <v>4896.60784682946</v>
      </c>
      <c r="H97" s="5">
        <v>5.4209902738495499</v>
      </c>
      <c r="I97" s="7" t="str">
        <f t="shared" si="24"/>
        <v>B</v>
      </c>
      <c r="J97" s="12" t="str">
        <f>IF(OR($H97&lt;0,$H97&gt;100),"",DataBar(H97))</f>
        <v>█████</v>
      </c>
      <c r="K97" s="21">
        <f t="shared" si="19"/>
        <v>28</v>
      </c>
      <c r="L97" s="34">
        <f t="shared" si="20"/>
        <v>5.4209902738495499</v>
      </c>
      <c r="M97" s="16"/>
      <c r="Q97" s="5">
        <f t="shared" si="21"/>
        <v>3484.26363142124</v>
      </c>
      <c r="R97" s="5">
        <f t="shared" si="22"/>
        <v>4.7150937640541102</v>
      </c>
      <c r="T97" s="68">
        <v>3510.3</v>
      </c>
      <c r="U97" s="68">
        <v>3.8</v>
      </c>
      <c r="V97" s="74"/>
      <c r="W97" s="20">
        <f t="shared" si="23"/>
        <v>-0.91509376405411036</v>
      </c>
      <c r="X97" s="20"/>
    </row>
    <row r="98" spans="1:24" ht="14.4" customHeight="1" thickBot="1">
      <c r="A98" s="47">
        <v>97</v>
      </c>
      <c r="B98" s="5">
        <v>4928.7697054260998</v>
      </c>
      <c r="C98" s="5">
        <v>4965.97917771414</v>
      </c>
      <c r="D98" s="5">
        <v>37.20947228804016</v>
      </c>
      <c r="E98" s="6">
        <v>0.317</v>
      </c>
      <c r="F98" s="6">
        <v>0.30468270888218202</v>
      </c>
      <c r="G98" s="5">
        <v>4964.6501749950203</v>
      </c>
      <c r="H98" s="5">
        <v>3.8855807942643801</v>
      </c>
      <c r="I98" s="7" t="str">
        <f t="shared" si="24"/>
        <v>A</v>
      </c>
      <c r="J98" s="12" t="str">
        <f>IF(OR($H98&lt;0,$H98&gt;100),"",DataBar(H98))</f>
        <v>████</v>
      </c>
      <c r="K98" s="21">
        <f t="shared" ref="K98:K129" si="25">_xlfn.IFNA(_xlfn.RANK.EQ(L98,L:L,0),0)</f>
        <v>108</v>
      </c>
      <c r="L98" s="34">
        <f t="shared" ref="L98:L129" si="26">H98</f>
        <v>3.8855807942643801</v>
      </c>
      <c r="M98" s="16"/>
      <c r="Q98" s="5">
        <f t="shared" si="21"/>
        <v>3517.1529931233699</v>
      </c>
      <c r="R98" s="5">
        <f t="shared" si="22"/>
        <v>3.8702924724768</v>
      </c>
      <c r="T98" s="68">
        <v>3580.6</v>
      </c>
      <c r="U98" s="68">
        <v>3.3</v>
      </c>
      <c r="V98" s="74"/>
      <c r="W98" s="20">
        <f t="shared" si="23"/>
        <v>-0.57029247247680015</v>
      </c>
      <c r="X98" s="20"/>
    </row>
    <row r="99" spans="1:24" ht="15" customHeight="1" thickBot="1">
      <c r="A99" s="47">
        <v>98</v>
      </c>
      <c r="B99" s="5">
        <v>4967.97917771414</v>
      </c>
      <c r="C99" s="5">
        <v>5004.7480941337699</v>
      </c>
      <c r="D99" s="5">
        <v>36.768916419629932</v>
      </c>
      <c r="E99" s="6">
        <v>0.317</v>
      </c>
      <c r="F99" s="6">
        <v>0.30028312615139702</v>
      </c>
      <c r="G99" s="5">
        <v>4977.93295744837</v>
      </c>
      <c r="H99" s="5">
        <v>5.2734617818938396</v>
      </c>
      <c r="I99" s="7" t="str">
        <f t="shared" si="24"/>
        <v>B</v>
      </c>
      <c r="J99" s="12" t="str">
        <f>IF(OR($H99&lt;0,$H99&gt;100),"",DataBar(H99))</f>
        <v>█████</v>
      </c>
      <c r="K99" s="21">
        <f t="shared" si="25"/>
        <v>32</v>
      </c>
      <c r="L99" s="34">
        <f t="shared" si="26"/>
        <v>5.2734617818938396</v>
      </c>
      <c r="M99" s="16"/>
      <c r="Q99" s="5">
        <f t="shared" si="21"/>
        <v>3547.6154044708901</v>
      </c>
      <c r="R99" s="5">
        <f t="shared" si="22"/>
        <v>3.9082430675795901</v>
      </c>
      <c r="T99" s="68">
        <v>3592.6</v>
      </c>
      <c r="U99" s="68">
        <v>6</v>
      </c>
      <c r="V99" s="74"/>
      <c r="W99" s="20">
        <f t="shared" si="23"/>
        <v>2.0917569324204099</v>
      </c>
      <c r="X99" s="20"/>
    </row>
    <row r="100" spans="1:24" ht="15" customHeight="1" thickBot="1">
      <c r="A100" s="47">
        <v>99</v>
      </c>
      <c r="B100" s="5">
        <v>5006.7480941337699</v>
      </c>
      <c r="C100" s="5">
        <v>5044.1778443560197</v>
      </c>
      <c r="D100" s="5">
        <v>37.429750222249822</v>
      </c>
      <c r="E100" s="6">
        <v>0.317</v>
      </c>
      <c r="F100" s="6">
        <v>0.30185943859912501</v>
      </c>
      <c r="G100" s="5">
        <v>5011.4843687386901</v>
      </c>
      <c r="H100" s="5">
        <v>4.7762023346608098</v>
      </c>
      <c r="I100" s="7" t="str">
        <f t="shared" si="24"/>
        <v>A</v>
      </c>
      <c r="J100" s="12" t="str">
        <f>IF(OR($H100&lt;0,$H100&gt;100),"",DataBar(H100))</f>
        <v>█████</v>
      </c>
      <c r="K100" s="21">
        <f t="shared" si="25"/>
        <v>55</v>
      </c>
      <c r="L100" s="34">
        <f t="shared" si="26"/>
        <v>4.7762023346608098</v>
      </c>
      <c r="M100" s="16"/>
      <c r="Q100" s="5">
        <f t="shared" si="21"/>
        <v>3600.1714328396802</v>
      </c>
      <c r="R100" s="5">
        <f t="shared" si="22"/>
        <v>5.05386433841075</v>
      </c>
      <c r="T100" s="68">
        <v>3627.9</v>
      </c>
      <c r="U100" s="68">
        <v>4.7</v>
      </c>
      <c r="V100" s="74"/>
      <c r="W100" s="20">
        <f t="shared" si="23"/>
        <v>-0.35386433841074982</v>
      </c>
      <c r="X100" s="20"/>
    </row>
    <row r="101" spans="1:24" ht="14.4" customHeight="1" thickBot="1">
      <c r="A101" s="47">
        <v>100</v>
      </c>
      <c r="B101" s="5">
        <v>5046.1778443560197</v>
      </c>
      <c r="C101" s="5">
        <v>5083.6075945782504</v>
      </c>
      <c r="D101" s="5">
        <v>37.429750222230723</v>
      </c>
      <c r="E101" s="6">
        <v>0.317</v>
      </c>
      <c r="F101" s="6">
        <v>0.29863024735190602</v>
      </c>
      <c r="G101" s="5">
        <v>5061.1210228738901</v>
      </c>
      <c r="H101" s="5">
        <v>5.7948746523957704</v>
      </c>
      <c r="I101" s="7" t="str">
        <f t="shared" si="24"/>
        <v>B</v>
      </c>
      <c r="J101" s="12" t="str">
        <f>IF(OR($H101&lt;0,$H101&gt;100),"",DataBar(H101))</f>
        <v>██████</v>
      </c>
      <c r="K101" s="21">
        <f t="shared" si="25"/>
        <v>21</v>
      </c>
      <c r="L101" s="34">
        <f t="shared" si="26"/>
        <v>5.7948746523957704</v>
      </c>
      <c r="M101" s="16"/>
      <c r="Q101" s="5">
        <f t="shared" si="21"/>
        <v>3635.4877448964198</v>
      </c>
      <c r="R101" s="5">
        <f t="shared" si="22"/>
        <v>4.2754198339740901</v>
      </c>
      <c r="T101" s="68">
        <v>3691.1</v>
      </c>
      <c r="U101" s="68">
        <v>4.7</v>
      </c>
      <c r="V101" s="74"/>
      <c r="W101" s="20">
        <f t="shared" si="23"/>
        <v>0.42458016602591009</v>
      </c>
      <c r="X101" s="20"/>
    </row>
    <row r="102" spans="1:24" ht="14.4" customHeight="1" thickBot="1">
      <c r="A102" s="47">
        <v>101</v>
      </c>
      <c r="B102" s="5">
        <v>5085.6075945782504</v>
      </c>
      <c r="C102" s="5">
        <v>5122.8170668662997</v>
      </c>
      <c r="D102" s="5">
        <v>37.209472288049263</v>
      </c>
      <c r="E102" s="6">
        <v>0.317</v>
      </c>
      <c r="F102" s="6">
        <v>0.30191291574553702</v>
      </c>
      <c r="G102" s="5">
        <v>5095.6248178345204</v>
      </c>
      <c r="H102" s="5">
        <v>4.7593325723858797</v>
      </c>
      <c r="I102" s="7" t="str">
        <f t="shared" si="24"/>
        <v>A</v>
      </c>
      <c r="J102" s="12" t="str">
        <f>IF(OR($H102&lt;0,$H102&gt;100),"",DataBar(H102))</f>
        <v>█████</v>
      </c>
      <c r="K102" s="21">
        <f t="shared" si="25"/>
        <v>56</v>
      </c>
      <c r="L102" s="34">
        <f t="shared" si="26"/>
        <v>4.7593325723858797</v>
      </c>
      <c r="M102" s="16"/>
      <c r="Q102" s="5">
        <f t="shared" si="21"/>
        <v>3690.9728512793999</v>
      </c>
      <c r="R102" s="5">
        <f t="shared" si="22"/>
        <v>4.6957247912375797</v>
      </c>
      <c r="T102" s="68">
        <v>3716.9</v>
      </c>
      <c r="U102" s="68">
        <v>4.2</v>
      </c>
      <c r="V102" s="74"/>
      <c r="W102" s="20">
        <f t="shared" si="23"/>
        <v>-0.49572479123757951</v>
      </c>
      <c r="X102" s="20"/>
    </row>
    <row r="103" spans="1:24" ht="14.4" customHeight="1" thickBot="1">
      <c r="A103" s="47">
        <v>102</v>
      </c>
      <c r="B103" s="5">
        <v>5124.8170668662997</v>
      </c>
      <c r="C103" s="5">
        <v>5163.12792882535</v>
      </c>
      <c r="D103" s="5">
        <v>38.310861959050271</v>
      </c>
      <c r="E103" s="6">
        <v>0.317</v>
      </c>
      <c r="F103" s="6">
        <v>0.29977048949405499</v>
      </c>
      <c r="G103" s="5">
        <v>5138.2081511678498</v>
      </c>
      <c r="H103" s="5">
        <v>5.4351768157555904</v>
      </c>
      <c r="I103" s="7" t="str">
        <f t="shared" si="24"/>
        <v>B</v>
      </c>
      <c r="J103" s="12" t="str">
        <f>IF(OR($H103&lt;0,$H103&gt;100),"",DataBar(H103))</f>
        <v>█████</v>
      </c>
      <c r="K103" s="21">
        <f t="shared" si="25"/>
        <v>27</v>
      </c>
      <c r="L103" s="34">
        <f t="shared" si="26"/>
        <v>5.4351768157555904</v>
      </c>
      <c r="M103" s="16"/>
      <c r="Q103" s="5">
        <f t="shared" ref="Q103:Q134" si="27">G67</f>
        <v>3718.0040569531602</v>
      </c>
      <c r="R103" s="5">
        <f t="shared" ref="R103:R134" si="28">H67</f>
        <v>5.04445547238406</v>
      </c>
      <c r="T103" s="68">
        <v>3738.4</v>
      </c>
      <c r="U103" s="68">
        <v>4.3</v>
      </c>
      <c r="V103" s="74"/>
      <c r="W103" s="20">
        <f t="shared" ref="W103:W134" si="29">U103-R103</f>
        <v>-0.74445547238406018</v>
      </c>
      <c r="X103" s="20"/>
    </row>
    <row r="104" spans="1:24" ht="14.4" customHeight="1" thickBot="1">
      <c r="A104" s="47">
        <v>103</v>
      </c>
      <c r="B104" s="5">
        <v>5165.12792882535</v>
      </c>
      <c r="C104" s="5">
        <v>5202.1171231791805</v>
      </c>
      <c r="D104" s="5">
        <v>36.989194353830499</v>
      </c>
      <c r="E104" s="6">
        <v>0.317</v>
      </c>
      <c r="F104" s="6">
        <v>0.30192045308089099</v>
      </c>
      <c r="G104" s="5">
        <v>5186.5414845011801</v>
      </c>
      <c r="H104" s="5">
        <v>4.7569548640723101</v>
      </c>
      <c r="I104" s="7" t="str">
        <f t="shared" si="24"/>
        <v>A</v>
      </c>
      <c r="J104" s="12" t="str">
        <f>IF(OR($H104&lt;0,$H104&gt;100),"",DataBar(H104))</f>
        <v>█████</v>
      </c>
      <c r="K104" s="21">
        <f t="shared" si="25"/>
        <v>58</v>
      </c>
      <c r="L104" s="34">
        <f t="shared" si="26"/>
        <v>4.7569548640723101</v>
      </c>
      <c r="M104" s="16"/>
      <c r="Q104" s="5">
        <f t="shared" si="27"/>
        <v>3767.7983831942902</v>
      </c>
      <c r="R104" s="5">
        <f t="shared" si="28"/>
        <v>2.9710101976145502</v>
      </c>
      <c r="T104" s="68">
        <v>3808.9</v>
      </c>
      <c r="U104" s="68">
        <v>5</v>
      </c>
      <c r="V104" s="74"/>
      <c r="W104" s="20">
        <f t="shared" si="29"/>
        <v>2.0289898023854498</v>
      </c>
      <c r="X104" s="20"/>
    </row>
    <row r="105" spans="1:24" ht="14.4" customHeight="1" thickBot="1">
      <c r="A105" s="47">
        <v>104</v>
      </c>
      <c r="B105" s="5">
        <v>5204.1171231791805</v>
      </c>
      <c r="C105" s="5">
        <v>5242.6482630724404</v>
      </c>
      <c r="D105" s="5">
        <v>38.531139893259933</v>
      </c>
      <c r="E105" s="6">
        <v>0.317</v>
      </c>
      <c r="F105" s="6">
        <v>0.30340512450614898</v>
      </c>
      <c r="G105" s="5">
        <v>5214.4581511678498</v>
      </c>
      <c r="H105" s="5">
        <v>4.2886042567353497</v>
      </c>
      <c r="I105" s="7" t="str">
        <f t="shared" si="24"/>
        <v>A</v>
      </c>
      <c r="J105" s="12" t="str">
        <f>IF(OR($H105&lt;0,$H105&gt;100),"",DataBar(H105))</f>
        <v>████</v>
      </c>
      <c r="K105" s="21">
        <f t="shared" si="25"/>
        <v>81</v>
      </c>
      <c r="L105" s="34">
        <f t="shared" si="26"/>
        <v>4.2886042567353497</v>
      </c>
      <c r="M105" s="16"/>
      <c r="Q105" s="5">
        <f t="shared" si="27"/>
        <v>3800.8551207829501</v>
      </c>
      <c r="R105" s="5">
        <f t="shared" si="28"/>
        <v>4.1791106234585698</v>
      </c>
      <c r="T105" s="68">
        <v>3848.1</v>
      </c>
      <c r="U105" s="68">
        <v>3.9</v>
      </c>
      <c r="V105" s="74"/>
      <c r="W105" s="20">
        <f t="shared" si="29"/>
        <v>-0.27911062345856985</v>
      </c>
      <c r="X105" s="20"/>
    </row>
    <row r="106" spans="1:24" ht="14.4" customHeight="1" thickBot="1">
      <c r="A106" s="47">
        <v>105</v>
      </c>
      <c r="B106" s="5">
        <v>5244.6482630724404</v>
      </c>
      <c r="C106" s="5">
        <v>5281.1969015578698</v>
      </c>
      <c r="D106" s="5">
        <v>36.548638485429358</v>
      </c>
      <c r="E106" s="6">
        <v>0.317</v>
      </c>
      <c r="F106" s="135" t="s">
        <v>42</v>
      </c>
      <c r="G106" s="136"/>
      <c r="H106" s="136"/>
      <c r="I106" s="136"/>
      <c r="J106" s="134"/>
      <c r="K106" s="21">
        <f t="shared" si="25"/>
        <v>138</v>
      </c>
      <c r="L106" s="34">
        <f t="shared" si="26"/>
        <v>0</v>
      </c>
      <c r="M106" s="16"/>
      <c r="Q106" s="5">
        <f t="shared" si="27"/>
        <v>3821.0239151091901</v>
      </c>
      <c r="R106" s="5">
        <f t="shared" si="28"/>
        <v>4.1421852436072797</v>
      </c>
      <c r="T106" s="68">
        <v>3882.7</v>
      </c>
      <c r="U106" s="68">
        <v>3.1</v>
      </c>
      <c r="V106" s="74"/>
      <c r="W106" s="20">
        <f t="shared" si="29"/>
        <v>-1.0421852436072796</v>
      </c>
      <c r="X106" s="20"/>
    </row>
    <row r="107" spans="1:24" ht="14.4" customHeight="1" thickBot="1">
      <c r="A107" s="47">
        <v>106</v>
      </c>
      <c r="B107" s="5">
        <v>5283.1969015578698</v>
      </c>
      <c r="C107" s="5">
        <v>5320.8469297143101</v>
      </c>
      <c r="D107" s="5">
        <v>37.650028156440378</v>
      </c>
      <c r="E107" s="6">
        <v>0.317</v>
      </c>
      <c r="F107" s="6">
        <v>0.30191759223026399</v>
      </c>
      <c r="G107" s="5">
        <v>5302.6138843593799</v>
      </c>
      <c r="H107" s="5">
        <v>4.7578573406106397</v>
      </c>
      <c r="I107" s="7" t="str">
        <f t="shared" ref="I107:I142" si="30">IF($H107="","",IF(OR($H107&lt;0,$H107&gt;100),"E",IF($H107&lt;$AA$123,$Z$123,IF($H107&lt;=$AA$124,$Z$124,IF($H107&lt;=$AA$125,$Z$125,IF($H107&lt;=$AA$126,$Z$126,IF($H107&lt;=$AA$127,$Z$127,"")))))))</f>
        <v>A</v>
      </c>
      <c r="J107" s="12" t="str">
        <f>IF(OR($H107&lt;0,$H107&gt;100),"",DataBar(H107))</f>
        <v>█████</v>
      </c>
      <c r="K107" s="21">
        <f t="shared" si="25"/>
        <v>57</v>
      </c>
      <c r="L107" s="34">
        <f t="shared" si="26"/>
        <v>4.7578573406106397</v>
      </c>
      <c r="M107" s="16"/>
      <c r="Q107" s="5">
        <f t="shared" si="27"/>
        <v>3878.2244933622801</v>
      </c>
      <c r="R107" s="5">
        <f t="shared" si="28"/>
        <v>4.1456707406862101</v>
      </c>
      <c r="T107" s="68">
        <v>3925.6</v>
      </c>
      <c r="U107" s="68">
        <v>5.6</v>
      </c>
      <c r="V107" s="74"/>
      <c r="W107" s="20">
        <f t="shared" si="29"/>
        <v>1.4543292593137895</v>
      </c>
      <c r="X107" s="20"/>
    </row>
    <row r="108" spans="1:24" ht="14.4" customHeight="1" thickBot="1">
      <c r="A108" s="47">
        <v>107</v>
      </c>
      <c r="B108" s="5">
        <v>5322.8469297143101</v>
      </c>
      <c r="C108" s="5">
        <v>5360.4969578707596</v>
      </c>
      <c r="D108" s="5">
        <v>37.65002815644948</v>
      </c>
      <c r="E108" s="6">
        <v>0.317</v>
      </c>
      <c r="F108" s="6">
        <v>0.30205451270453598</v>
      </c>
      <c r="G108" s="5">
        <v>5344.0636229525398</v>
      </c>
      <c r="H108" s="5">
        <v>4.7146647619761497</v>
      </c>
      <c r="I108" s="7" t="str">
        <f t="shared" si="30"/>
        <v>A</v>
      </c>
      <c r="J108" s="12" t="str">
        <f>IF(OR($H108&lt;0,$H108&gt;100),"",DataBar(H108))</f>
        <v>█████</v>
      </c>
      <c r="K108" s="21">
        <f t="shared" si="25"/>
        <v>63</v>
      </c>
      <c r="L108" s="34">
        <f t="shared" si="26"/>
        <v>4.7146647619761497</v>
      </c>
      <c r="M108" s="16"/>
      <c r="Q108" s="5">
        <f t="shared" si="27"/>
        <v>3924.1253744195501</v>
      </c>
      <c r="R108" s="5">
        <f t="shared" si="28"/>
        <v>5.1205927390863399</v>
      </c>
      <c r="T108" s="68">
        <v>3965.3</v>
      </c>
      <c r="U108" s="68">
        <v>6.5</v>
      </c>
      <c r="V108" s="74"/>
      <c r="W108" s="20">
        <f t="shared" si="29"/>
        <v>1.3794072609136601</v>
      </c>
      <c r="X108" s="20"/>
    </row>
    <row r="109" spans="1:24" ht="14.4" customHeight="1" thickBot="1">
      <c r="A109" s="47">
        <v>108</v>
      </c>
      <c r="B109" s="5">
        <v>5362.4969578707596</v>
      </c>
      <c r="C109" s="5">
        <v>5400.1469860272</v>
      </c>
      <c r="D109" s="5">
        <v>37.650028156440378</v>
      </c>
      <c r="E109" s="6">
        <v>0.317</v>
      </c>
      <c r="F109" s="6">
        <v>0.307223237264525</v>
      </c>
      <c r="G109" s="5">
        <v>5383.224056686</v>
      </c>
      <c r="H109" s="5">
        <v>3.0841522824842098</v>
      </c>
      <c r="I109" s="7" t="str">
        <f t="shared" si="30"/>
        <v>A</v>
      </c>
      <c r="J109" s="12" t="str">
        <f>IF(OR($H109&lt;0,$H109&gt;100),"",DataBar(H109))</f>
        <v>███</v>
      </c>
      <c r="K109" s="21">
        <f t="shared" si="25"/>
        <v>134</v>
      </c>
      <c r="L109" s="34">
        <f t="shared" si="26"/>
        <v>3.0841522824842098</v>
      </c>
      <c r="M109" s="16"/>
      <c r="Q109" s="5">
        <f t="shared" si="27"/>
        <v>3964.3834601335002</v>
      </c>
      <c r="R109" s="5">
        <f t="shared" si="28"/>
        <v>5.4490083197532204</v>
      </c>
      <c r="T109" s="68">
        <v>3975.4</v>
      </c>
      <c r="U109" s="68">
        <v>4</v>
      </c>
      <c r="V109" s="74"/>
      <c r="W109" s="20">
        <f t="shared" si="29"/>
        <v>-1.4490083197532204</v>
      </c>
      <c r="X109" s="20"/>
    </row>
    <row r="110" spans="1:24" ht="14.4" customHeight="1" thickBot="1">
      <c r="A110" s="47">
        <v>109</v>
      </c>
      <c r="B110" s="5">
        <v>5402.1469860272</v>
      </c>
      <c r="C110" s="5">
        <v>5435.3914554995999</v>
      </c>
      <c r="D110" s="5">
        <v>33.244469472399942</v>
      </c>
      <c r="E110" s="6">
        <v>0.317</v>
      </c>
      <c r="F110" s="6">
        <v>0.30101828786850898</v>
      </c>
      <c r="G110" s="5">
        <v>5423.974056686</v>
      </c>
      <c r="H110" s="5">
        <v>5.0415495682937497</v>
      </c>
      <c r="I110" s="7" t="str">
        <f t="shared" si="30"/>
        <v>B</v>
      </c>
      <c r="J110" s="12" t="str">
        <f>IF(OR($H110&lt;0,$H110&gt;100),"",DataBar(H110))</f>
        <v>█████</v>
      </c>
      <c r="K110" s="21">
        <f t="shared" si="25"/>
        <v>41</v>
      </c>
      <c r="L110" s="34">
        <f t="shared" si="26"/>
        <v>5.0415495682937497</v>
      </c>
      <c r="M110" s="16"/>
      <c r="Q110" s="5">
        <f t="shared" si="27"/>
        <v>4007.36793126784</v>
      </c>
      <c r="R110" s="5">
        <f t="shared" si="28"/>
        <v>3.8672211839169801</v>
      </c>
      <c r="T110" s="68">
        <v>4043.9</v>
      </c>
      <c r="U110" s="68">
        <v>6.4</v>
      </c>
      <c r="V110" s="74"/>
      <c r="W110" s="20">
        <f t="shared" si="29"/>
        <v>2.5327788160830202</v>
      </c>
      <c r="X110" s="20"/>
    </row>
    <row r="111" spans="1:24" ht="15" customHeight="1" thickBot="1">
      <c r="A111" s="47">
        <v>110</v>
      </c>
      <c r="B111" s="5">
        <v>5437.3914554995999</v>
      </c>
      <c r="C111" s="5">
        <v>5475.0414836560403</v>
      </c>
      <c r="D111" s="5">
        <v>37.650028156440378</v>
      </c>
      <c r="E111" s="6">
        <v>0.317</v>
      </c>
      <c r="F111" s="6">
        <v>0.29806724924588801</v>
      </c>
      <c r="G111" s="5">
        <v>5465.8073900193303</v>
      </c>
      <c r="H111" s="5">
        <v>5.9724765785841303</v>
      </c>
      <c r="I111" s="7" t="str">
        <f t="shared" si="30"/>
        <v>B</v>
      </c>
      <c r="J111" s="12" t="str">
        <f>IF(OR($H111&lt;0,$H111&gt;100),"",DataBar(H111))</f>
        <v>██████</v>
      </c>
      <c r="K111" s="21">
        <f t="shared" si="25"/>
        <v>17</v>
      </c>
      <c r="L111" s="34">
        <f t="shared" si="26"/>
        <v>5.9724765785841303</v>
      </c>
      <c r="M111" s="16"/>
      <c r="Q111" s="5">
        <f t="shared" si="27"/>
        <v>4042.6286302452299</v>
      </c>
      <c r="R111" s="5">
        <f t="shared" si="28"/>
        <v>6.9150552552700804</v>
      </c>
      <c r="T111" s="68">
        <v>4061.4</v>
      </c>
      <c r="U111" s="68">
        <v>3.8</v>
      </c>
      <c r="V111" s="74"/>
      <c r="W111" s="20">
        <f t="shared" si="29"/>
        <v>-3.1150552552700805</v>
      </c>
      <c r="X111" s="20"/>
    </row>
    <row r="112" spans="1:24" ht="14.4" customHeight="1" thickBot="1">
      <c r="A112" s="47">
        <v>111</v>
      </c>
      <c r="B112" s="5">
        <v>5477.0414836560403</v>
      </c>
      <c r="C112" s="5">
        <v>5513.8104000756803</v>
      </c>
      <c r="D112" s="5">
        <v>36.768916419639943</v>
      </c>
      <c r="E112" s="6">
        <v>0.317</v>
      </c>
      <c r="F112" s="6">
        <v>0.30386885146491599</v>
      </c>
      <c r="G112" s="5">
        <v>5503.8907233526697</v>
      </c>
      <c r="H112" s="5">
        <v>4.1423181498687498</v>
      </c>
      <c r="I112" s="7" t="str">
        <f t="shared" si="30"/>
        <v>A</v>
      </c>
      <c r="J112" s="12" t="str">
        <f>IF(OR($H112&lt;0,$H112&gt;100),"",DataBar(H112))</f>
        <v>████</v>
      </c>
      <c r="K112" s="21">
        <f t="shared" si="25"/>
        <v>94</v>
      </c>
      <c r="L112" s="34">
        <f t="shared" si="26"/>
        <v>4.1423181498687498</v>
      </c>
      <c r="M112" s="16"/>
      <c r="Q112" s="5">
        <f t="shared" si="27"/>
        <v>4060.1750256887399</v>
      </c>
      <c r="R112" s="5">
        <f t="shared" si="28"/>
        <v>4.9000000000000004</v>
      </c>
      <c r="T112" s="68">
        <v>4103.6000000000004</v>
      </c>
      <c r="U112" s="68">
        <v>5.0999999999999996</v>
      </c>
      <c r="V112" s="74"/>
      <c r="W112" s="20">
        <f t="shared" si="29"/>
        <v>0.19999999999999929</v>
      </c>
      <c r="X112" s="20"/>
    </row>
    <row r="113" spans="1:27" ht="14.4" customHeight="1" thickBot="1">
      <c r="A113" s="47">
        <v>112</v>
      </c>
      <c r="B113" s="5">
        <v>5515.8104000756803</v>
      </c>
      <c r="C113" s="5">
        <v>5551.0373709558899</v>
      </c>
      <c r="D113" s="5">
        <v>35.226970880209592</v>
      </c>
      <c r="E113" s="6">
        <v>0.317</v>
      </c>
      <c r="F113" s="6">
        <v>0.30284966373112598</v>
      </c>
      <c r="G113" s="5">
        <v>5539.724056686</v>
      </c>
      <c r="H113" s="5">
        <v>4.4638284759854399</v>
      </c>
      <c r="I113" s="7" t="str">
        <f t="shared" si="30"/>
        <v>A</v>
      </c>
      <c r="J113" s="12" t="str">
        <f>IF(OR($H113&lt;0,$H113&gt;100),"",DataBar(H113))</f>
        <v>████</v>
      </c>
      <c r="K113" s="21">
        <f t="shared" si="25"/>
        <v>74</v>
      </c>
      <c r="L113" s="34">
        <f t="shared" si="26"/>
        <v>4.4638284759854399</v>
      </c>
      <c r="M113" s="16"/>
      <c r="Q113" s="5">
        <f t="shared" si="27"/>
        <v>4105.8460262689696</v>
      </c>
      <c r="R113" s="5">
        <f t="shared" si="28"/>
        <v>4.8166139992058303</v>
      </c>
      <c r="T113" s="68">
        <v>4133.8999999999996</v>
      </c>
      <c r="U113" s="68">
        <v>6.6</v>
      </c>
      <c r="V113" s="74"/>
      <c r="W113" s="20">
        <f t="shared" si="29"/>
        <v>1.7833860007941693</v>
      </c>
      <c r="X113" s="20"/>
    </row>
    <row r="114" spans="1:27" ht="14.4" customHeight="1" thickBot="1">
      <c r="A114" s="47">
        <v>113</v>
      </c>
      <c r="B114" s="5">
        <v>5553.0373709558899</v>
      </c>
      <c r="C114" s="5">
        <v>5592.8901784543596</v>
      </c>
      <c r="D114" s="5">
        <v>39.852807498469701</v>
      </c>
      <c r="E114" s="6">
        <v>0.317</v>
      </c>
      <c r="F114" s="6">
        <v>0.29631297361510001</v>
      </c>
      <c r="G114" s="5">
        <v>5588.474056686</v>
      </c>
      <c r="H114" s="5">
        <v>6.52587583119863</v>
      </c>
      <c r="I114" s="7" t="str">
        <f t="shared" si="30"/>
        <v>B</v>
      </c>
      <c r="J114" s="12" t="str">
        <f>IF(OR($H114&lt;0,$H114&gt;100),"",DataBar(H114))</f>
        <v>███████</v>
      </c>
      <c r="K114" s="21">
        <f t="shared" si="25"/>
        <v>9</v>
      </c>
      <c r="L114" s="34">
        <f t="shared" si="26"/>
        <v>6.52587583119863</v>
      </c>
      <c r="M114" s="16"/>
      <c r="Q114" s="5">
        <f t="shared" si="27"/>
        <v>4134.8937124202503</v>
      </c>
      <c r="R114" s="5">
        <f t="shared" si="28"/>
        <v>6.51284052293245</v>
      </c>
      <c r="T114" s="68">
        <v>4181.8</v>
      </c>
      <c r="U114" s="68">
        <v>4.5999999999999996</v>
      </c>
      <c r="V114" s="74"/>
      <c r="W114" s="20">
        <f t="shared" si="29"/>
        <v>-1.9128405229324503</v>
      </c>
      <c r="X114" s="20"/>
    </row>
    <row r="115" spans="1:27" ht="14.4" customHeight="1" thickBot="1">
      <c r="A115" s="47">
        <v>114</v>
      </c>
      <c r="B115" s="5">
        <v>5594.8901784543596</v>
      </c>
      <c r="C115" s="5">
        <v>5630.7779831371899</v>
      </c>
      <c r="D115" s="5">
        <v>35.887804682830392</v>
      </c>
      <c r="E115" s="6">
        <v>0.317</v>
      </c>
      <c r="F115" s="6">
        <v>0.30602726056206703</v>
      </c>
      <c r="G115" s="5">
        <v>5625.0573900193303</v>
      </c>
      <c r="H115" s="5">
        <v>3.46143199934806</v>
      </c>
      <c r="I115" s="7" t="str">
        <f t="shared" si="30"/>
        <v>A</v>
      </c>
      <c r="J115" s="12" t="str">
        <f>IF(OR($H115&lt;0,$H115&gt;100),"",DataBar(H115))</f>
        <v>███</v>
      </c>
      <c r="K115" s="21">
        <f t="shared" si="25"/>
        <v>128</v>
      </c>
      <c r="L115" s="34">
        <f t="shared" si="26"/>
        <v>3.46143199934806</v>
      </c>
      <c r="M115" s="16"/>
      <c r="Q115" s="5">
        <f t="shared" si="27"/>
        <v>4182.4692436738796</v>
      </c>
      <c r="R115" s="5">
        <f t="shared" si="28"/>
        <v>4.9000000000000004</v>
      </c>
      <c r="T115" s="68">
        <v>4222.8999999999996</v>
      </c>
      <c r="U115" s="68">
        <v>4.7</v>
      </c>
      <c r="V115" s="74"/>
      <c r="W115" s="20">
        <f t="shared" si="29"/>
        <v>-0.20000000000000018</v>
      </c>
      <c r="X115" s="20"/>
    </row>
    <row r="116" spans="1:27" ht="15" customHeight="1" thickBot="1">
      <c r="A116" s="47">
        <v>115</v>
      </c>
      <c r="B116" s="5">
        <v>5632.7779831371899</v>
      </c>
      <c r="C116" s="5">
        <v>5669.3266216226202</v>
      </c>
      <c r="D116" s="5">
        <v>36.548638485430267</v>
      </c>
      <c r="E116" s="6">
        <v>0.317</v>
      </c>
      <c r="F116" s="6">
        <v>0.300609296659134</v>
      </c>
      <c r="G116" s="5">
        <v>5666.0573900193303</v>
      </c>
      <c r="H116" s="5">
        <v>5.1705688772449996</v>
      </c>
      <c r="I116" s="7" t="str">
        <f t="shared" si="30"/>
        <v>B</v>
      </c>
      <c r="J116" s="12" t="str">
        <f>IF(OR($H116&lt;0,$H116&gt;100),"",DataBar(H116))</f>
        <v>█████</v>
      </c>
      <c r="K116" s="21">
        <f t="shared" si="25"/>
        <v>35</v>
      </c>
      <c r="L116" s="34">
        <f t="shared" si="26"/>
        <v>5.1705688772449996</v>
      </c>
      <c r="M116" s="16"/>
      <c r="Q116" s="5">
        <f t="shared" si="27"/>
        <v>4216.6195809229503</v>
      </c>
      <c r="R116" s="5">
        <f t="shared" si="28"/>
        <v>4.0349075580878404</v>
      </c>
      <c r="T116" s="68">
        <v>4257.3999999999996</v>
      </c>
      <c r="U116" s="68">
        <v>6</v>
      </c>
      <c r="V116" s="74"/>
      <c r="W116" s="20">
        <f t="shared" si="29"/>
        <v>1.9650924419121596</v>
      </c>
      <c r="X116" s="20"/>
    </row>
    <row r="117" spans="1:27" ht="14.4" customHeight="1" thickBot="1">
      <c r="A117" s="47">
        <v>116</v>
      </c>
      <c r="B117" s="5">
        <v>5671.3266216226202</v>
      </c>
      <c r="C117" s="5">
        <v>5708.5360939106604</v>
      </c>
      <c r="D117" s="5">
        <v>37.20947228804016</v>
      </c>
      <c r="E117" s="6">
        <v>0.317</v>
      </c>
      <c r="F117" s="6">
        <v>0.30450959414238898</v>
      </c>
      <c r="G117" s="5">
        <v>5680.6407233526697</v>
      </c>
      <c r="H117" s="5">
        <v>3.9401911222747299</v>
      </c>
      <c r="I117" s="7" t="str">
        <f t="shared" si="30"/>
        <v>A</v>
      </c>
      <c r="J117" s="12" t="str">
        <f>IF(OR($H117&lt;0,$H117&gt;100),"",DataBar(H117))</f>
        <v>████</v>
      </c>
      <c r="K117" s="21">
        <f t="shared" si="25"/>
        <v>105</v>
      </c>
      <c r="L117" s="34">
        <f t="shared" si="26"/>
        <v>3.9401911222747299</v>
      </c>
      <c r="M117" s="16"/>
      <c r="Q117" s="5">
        <f t="shared" si="27"/>
        <v>4257.9859599494603</v>
      </c>
      <c r="R117" s="5">
        <f t="shared" si="28"/>
        <v>4.2638415528040303</v>
      </c>
      <c r="T117" s="68">
        <v>4306.3999999999996</v>
      </c>
      <c r="U117" s="68">
        <v>3.1</v>
      </c>
      <c r="V117" s="74"/>
      <c r="W117" s="20">
        <f t="shared" si="29"/>
        <v>-1.1638415528040302</v>
      </c>
      <c r="X117" s="20"/>
    </row>
    <row r="118" spans="1:27" ht="15" customHeight="1" thickBot="1">
      <c r="A118" s="47">
        <v>117</v>
      </c>
      <c r="B118" s="5">
        <v>5710.5360939106604</v>
      </c>
      <c r="C118" s="5">
        <v>5747.9658441329002</v>
      </c>
      <c r="D118" s="5">
        <v>37.429750222239818</v>
      </c>
      <c r="E118" s="6">
        <v>0.317</v>
      </c>
      <c r="F118" s="6">
        <v>0.29798052615764797</v>
      </c>
      <c r="G118" s="5">
        <v>5730.2217454330803</v>
      </c>
      <c r="H118" s="5">
        <v>5.9998340196696001</v>
      </c>
      <c r="I118" s="7" t="str">
        <f t="shared" si="30"/>
        <v>B</v>
      </c>
      <c r="J118" s="12" t="str">
        <f>IF(OR($H118&lt;0,$H118&gt;100),"",DataBar(H118))</f>
        <v>██████</v>
      </c>
      <c r="K118" s="21">
        <f t="shared" si="25"/>
        <v>16</v>
      </c>
      <c r="L118" s="34">
        <f t="shared" si="26"/>
        <v>5.9998340196696001</v>
      </c>
      <c r="M118" s="16"/>
      <c r="Q118" s="5">
        <f t="shared" si="27"/>
        <v>4298.4293568881703</v>
      </c>
      <c r="R118" s="5">
        <f t="shared" si="28"/>
        <v>5.02824364474563</v>
      </c>
      <c r="T118" s="68">
        <v>4341.3</v>
      </c>
      <c r="U118" s="68">
        <v>3.1</v>
      </c>
      <c r="V118" s="74"/>
      <c r="W118" s="20">
        <f t="shared" si="29"/>
        <v>-1.9282436447456299</v>
      </c>
      <c r="X118" s="20"/>
    </row>
    <row r="119" spans="1:27" ht="15" customHeight="1" thickBot="1">
      <c r="A119" s="47">
        <v>118</v>
      </c>
      <c r="B119" s="5">
        <v>5749.9658441329002</v>
      </c>
      <c r="C119" s="5">
        <v>5786.9550384867398</v>
      </c>
      <c r="D119" s="5">
        <v>36.989194353839594</v>
      </c>
      <c r="E119" s="6">
        <v>0.317</v>
      </c>
      <c r="F119" s="6">
        <v>0.300484220027321</v>
      </c>
      <c r="G119" s="5">
        <v>5756.05184252046</v>
      </c>
      <c r="H119" s="5">
        <v>5.2100252279743797</v>
      </c>
      <c r="I119" s="7" t="str">
        <f t="shared" si="30"/>
        <v>B</v>
      </c>
      <c r="J119" s="12" t="str">
        <f>IF(OR($H119&lt;0,$H119&gt;100),"",DataBar(H119))</f>
        <v>█████</v>
      </c>
      <c r="K119" s="21">
        <f t="shared" si="25"/>
        <v>34</v>
      </c>
      <c r="L119" s="34">
        <f t="shared" si="26"/>
        <v>5.2100252279743797</v>
      </c>
      <c r="M119" s="16"/>
      <c r="Q119" s="5">
        <f t="shared" si="27"/>
        <v>4339.3761986020399</v>
      </c>
      <c r="R119" s="5">
        <f t="shared" si="28"/>
        <v>3.9034468006807299</v>
      </c>
      <c r="T119" s="68">
        <v>4402.1000000000004</v>
      </c>
      <c r="U119" s="68">
        <v>3.8</v>
      </c>
      <c r="V119" s="74"/>
      <c r="W119" s="20">
        <f t="shared" si="29"/>
        <v>-0.10344680068073009</v>
      </c>
      <c r="X119" s="20"/>
    </row>
    <row r="120" spans="1:27" ht="14.4" customHeight="1" thickBot="1">
      <c r="A120" s="47">
        <v>119</v>
      </c>
      <c r="B120" s="5">
        <v>5788.9550384867398</v>
      </c>
      <c r="C120" s="5">
        <v>5826.3847887089796</v>
      </c>
      <c r="D120" s="5">
        <v>37.429750222239818</v>
      </c>
      <c r="E120" s="6">
        <v>0.317</v>
      </c>
      <c r="F120" s="6">
        <v>0.29895237352329201</v>
      </c>
      <c r="G120" s="5">
        <v>5798.1432533264197</v>
      </c>
      <c r="H120" s="5">
        <v>5.6932575636301896</v>
      </c>
      <c r="I120" s="7" t="str">
        <f t="shared" si="30"/>
        <v>B</v>
      </c>
      <c r="J120" s="12" t="str">
        <f>IF(OR($H120&lt;0,$H120&gt;100),"",DataBar(H120))</f>
        <v>██████</v>
      </c>
      <c r="K120" s="21">
        <f t="shared" si="25"/>
        <v>22</v>
      </c>
      <c r="L120" s="34">
        <f t="shared" si="26"/>
        <v>5.6932575636301896</v>
      </c>
      <c r="M120" s="16"/>
      <c r="Q120" s="5">
        <f t="shared" si="27"/>
        <v>4406.8377984749004</v>
      </c>
      <c r="R120" s="5">
        <f t="shared" si="28"/>
        <v>5.6019527782998297</v>
      </c>
      <c r="T120" s="68">
        <v>4423.1000000000004</v>
      </c>
      <c r="U120" s="68">
        <v>5</v>
      </c>
      <c r="V120" s="74"/>
      <c r="W120" s="20">
        <f t="shared" si="29"/>
        <v>-0.60195277829982974</v>
      </c>
      <c r="X120" s="20"/>
    </row>
    <row r="121" spans="1:27" ht="14.4" customHeight="1" thickBot="1">
      <c r="A121" s="47">
        <v>120</v>
      </c>
      <c r="B121" s="5">
        <v>5828.3847887089796</v>
      </c>
      <c r="C121" s="5">
        <v>5865.5942609970198</v>
      </c>
      <c r="D121" s="5">
        <v>37.20947228804016</v>
      </c>
      <c r="E121" s="6">
        <v>0.317</v>
      </c>
      <c r="F121" s="6">
        <v>0.30474708227248798</v>
      </c>
      <c r="G121" s="5">
        <v>5853.3932533264197</v>
      </c>
      <c r="H121" s="5">
        <v>3.8652737310763801</v>
      </c>
      <c r="I121" s="7" t="str">
        <f t="shared" si="30"/>
        <v>A</v>
      </c>
      <c r="J121" s="12" t="str">
        <f>IF(OR($H121&lt;0,$H121&gt;100),"",DataBar(H121))</f>
        <v>████</v>
      </c>
      <c r="K121" s="21">
        <f t="shared" si="25"/>
        <v>112</v>
      </c>
      <c r="L121" s="34">
        <f t="shared" si="26"/>
        <v>3.8652737310763801</v>
      </c>
      <c r="M121" s="16"/>
      <c r="Q121" s="5">
        <f t="shared" si="27"/>
        <v>4423.2836611304701</v>
      </c>
      <c r="R121" s="5">
        <f t="shared" si="28"/>
        <v>6.3885972566511997</v>
      </c>
      <c r="T121" s="68">
        <v>4460.8999999999996</v>
      </c>
      <c r="U121" s="68">
        <v>1.1000000000000001</v>
      </c>
      <c r="V121" s="74"/>
      <c r="W121" s="20">
        <f t="shared" si="29"/>
        <v>-5.2885972566511992</v>
      </c>
      <c r="X121" s="20"/>
    </row>
    <row r="122" spans="1:27" ht="15" customHeight="1" thickBot="1">
      <c r="A122" s="47">
        <v>121</v>
      </c>
      <c r="B122" s="5">
        <v>5867.5942609970198</v>
      </c>
      <c r="C122" s="5">
        <v>5904.5834553508503</v>
      </c>
      <c r="D122" s="5">
        <v>36.989194353830499</v>
      </c>
      <c r="E122" s="6">
        <v>0.317</v>
      </c>
      <c r="F122" s="6">
        <v>0.30301980211711299</v>
      </c>
      <c r="G122" s="5">
        <v>5880.8099199930803</v>
      </c>
      <c r="H122" s="5">
        <v>4.4101570608475802</v>
      </c>
      <c r="I122" s="7" t="str">
        <f t="shared" si="30"/>
        <v>A</v>
      </c>
      <c r="J122" s="12" t="str">
        <f>IF(OR($H122&lt;0,$H122&gt;100),"",DataBar(H122))</f>
        <v>████</v>
      </c>
      <c r="K122" s="21">
        <f t="shared" si="25"/>
        <v>76</v>
      </c>
      <c r="L122" s="34">
        <f t="shared" si="26"/>
        <v>4.4101570608475802</v>
      </c>
      <c r="M122" s="16"/>
      <c r="Q122" s="5">
        <f t="shared" si="27"/>
        <v>4466.41209687009</v>
      </c>
      <c r="R122" s="5">
        <f t="shared" si="28"/>
        <v>3.3569595307951001</v>
      </c>
      <c r="T122" s="68">
        <v>4519.3</v>
      </c>
      <c r="U122" s="68">
        <v>3.9</v>
      </c>
      <c r="V122" s="74"/>
      <c r="W122" s="20">
        <f t="shared" si="29"/>
        <v>0.54304046920489979</v>
      </c>
      <c r="X122" s="20"/>
      <c r="Z122" s="20"/>
      <c r="AA122" s="22" t="s">
        <v>32</v>
      </c>
    </row>
    <row r="123" spans="1:27" ht="14.4" customHeight="1" thickBot="1">
      <c r="A123" s="47">
        <v>122</v>
      </c>
      <c r="B123" s="5">
        <v>5906.5834553508503</v>
      </c>
      <c r="C123" s="5">
        <v>5943.3523717704902</v>
      </c>
      <c r="D123" s="5">
        <v>36.768916419639943</v>
      </c>
      <c r="E123" s="6">
        <v>0.317</v>
      </c>
      <c r="F123" s="6">
        <v>0.30336241513098</v>
      </c>
      <c r="G123" s="5">
        <v>5929.6432533264197</v>
      </c>
      <c r="H123" s="5">
        <v>4.3020772457478103</v>
      </c>
      <c r="I123" s="7" t="str">
        <f t="shared" si="30"/>
        <v>A</v>
      </c>
      <c r="J123" s="12" t="str">
        <f>IF(OR($H123&lt;0,$H123&gt;100),"",DataBar(H123))</f>
        <v>████</v>
      </c>
      <c r="K123" s="21">
        <f t="shared" si="25"/>
        <v>80</v>
      </c>
      <c r="L123" s="34">
        <f t="shared" si="26"/>
        <v>4.3020772457478103</v>
      </c>
      <c r="M123" s="16"/>
      <c r="Q123" s="5">
        <f t="shared" si="27"/>
        <v>4508.2097638292198</v>
      </c>
      <c r="R123" s="5">
        <f t="shared" si="28"/>
        <v>4.1786452898930202</v>
      </c>
      <c r="T123" s="68">
        <v>4559.3999999999996</v>
      </c>
      <c r="U123" s="68">
        <v>5.4</v>
      </c>
      <c r="V123" s="74"/>
      <c r="W123" s="20">
        <f t="shared" si="29"/>
        <v>1.2213547101069802</v>
      </c>
      <c r="X123" s="20"/>
      <c r="Y123" s="71"/>
      <c r="Z123" s="72" t="s">
        <v>17</v>
      </c>
      <c r="AA123" s="23">
        <v>5</v>
      </c>
    </row>
    <row r="124" spans="1:27" ht="14.4" customHeight="1" thickBot="1">
      <c r="A124" s="47">
        <v>123</v>
      </c>
      <c r="B124" s="5">
        <v>5945.3523717704902</v>
      </c>
      <c r="C124" s="5">
        <v>5982.3415661243198</v>
      </c>
      <c r="D124" s="5">
        <v>36.989194353829589</v>
      </c>
      <c r="E124" s="6">
        <v>0.317</v>
      </c>
      <c r="F124" s="6">
        <v>0.30139376065109602</v>
      </c>
      <c r="G124" s="5">
        <v>5965.22658665975</v>
      </c>
      <c r="H124" s="5">
        <v>4.9231038955534299</v>
      </c>
      <c r="I124" s="7" t="str">
        <f t="shared" si="30"/>
        <v>A</v>
      </c>
      <c r="J124" s="12" t="str">
        <f>IF(OR($H124&lt;0,$H124&gt;100),"",DataBar(H124))</f>
        <v>█████</v>
      </c>
      <c r="K124" s="21">
        <f t="shared" si="25"/>
        <v>44</v>
      </c>
      <c r="L124" s="34">
        <f t="shared" si="26"/>
        <v>4.9231038955534299</v>
      </c>
      <c r="M124" s="16"/>
      <c r="Q124" s="5">
        <f t="shared" si="27"/>
        <v>4557.66259753541</v>
      </c>
      <c r="R124" s="5">
        <f t="shared" si="28"/>
        <v>5.0671193660045803</v>
      </c>
      <c r="T124" s="68">
        <v>4598.6000000000004</v>
      </c>
      <c r="U124" s="68">
        <v>3.4</v>
      </c>
      <c r="V124" s="74"/>
      <c r="W124" s="20">
        <f t="shared" si="29"/>
        <v>-1.6671193660045804</v>
      </c>
      <c r="X124" s="20"/>
      <c r="Y124" s="71"/>
      <c r="Z124" s="72" t="s">
        <v>18</v>
      </c>
      <c r="AA124" s="23">
        <v>10</v>
      </c>
    </row>
    <row r="125" spans="1:27" ht="15" customHeight="1" thickBot="1">
      <c r="A125" s="47">
        <v>124</v>
      </c>
      <c r="B125" s="5">
        <v>5984.3415661243198</v>
      </c>
      <c r="C125" s="5">
        <v>6020.2293708071502</v>
      </c>
      <c r="D125" s="5">
        <v>35.887804682830392</v>
      </c>
      <c r="E125" s="6">
        <v>0.317</v>
      </c>
      <c r="F125" s="6">
        <v>0.30012703378441702</v>
      </c>
      <c r="G125" s="5">
        <v>6004.6432533264197</v>
      </c>
      <c r="H125" s="5">
        <v>5.3227022762093199</v>
      </c>
      <c r="I125" s="7" t="str">
        <f t="shared" si="30"/>
        <v>B</v>
      </c>
      <c r="J125" s="12" t="str">
        <f>IF(OR($H125&lt;0,$H125&gt;100),"",DataBar(H125))</f>
        <v>█████</v>
      </c>
      <c r="K125" s="21">
        <f t="shared" si="25"/>
        <v>31</v>
      </c>
      <c r="L125" s="34">
        <f t="shared" si="26"/>
        <v>5.3227022762093199</v>
      </c>
      <c r="M125" s="16"/>
      <c r="Q125" s="5">
        <f t="shared" si="27"/>
        <v>4597.7847079008097</v>
      </c>
      <c r="R125" s="5">
        <f t="shared" si="28"/>
        <v>3.79678651826675</v>
      </c>
      <c r="T125" s="68">
        <v>4646.6000000000004</v>
      </c>
      <c r="U125" s="68">
        <v>2.9</v>
      </c>
      <c r="V125" s="74"/>
      <c r="W125" s="20">
        <f t="shared" si="29"/>
        <v>-0.89678651826675004</v>
      </c>
      <c r="X125" s="20"/>
      <c r="Y125" s="71"/>
      <c r="Z125" s="72" t="s">
        <v>19</v>
      </c>
      <c r="AA125" s="23">
        <v>20</v>
      </c>
    </row>
    <row r="126" spans="1:27" ht="14.4" customHeight="1" thickBot="1">
      <c r="A126" s="47">
        <v>125</v>
      </c>
      <c r="B126" s="5">
        <v>6022.2293708071502</v>
      </c>
      <c r="C126" s="5">
        <v>6060.5402327661996</v>
      </c>
      <c r="D126" s="5">
        <v>38.310861959049362</v>
      </c>
      <c r="E126" s="6">
        <v>0.317</v>
      </c>
      <c r="F126" s="6">
        <v>0.29444522230780901</v>
      </c>
      <c r="G126" s="5">
        <v>6046.1432533264197</v>
      </c>
      <c r="H126" s="5">
        <v>7.1150718271896398</v>
      </c>
      <c r="I126" s="7" t="str">
        <f t="shared" si="30"/>
        <v>B</v>
      </c>
      <c r="J126" s="12" t="str">
        <f>IF(OR($H126&lt;0,$H126&gt;100),"",DataBar(H126))</f>
        <v>███████</v>
      </c>
      <c r="K126" s="21">
        <f t="shared" si="25"/>
        <v>3</v>
      </c>
      <c r="L126" s="34">
        <f t="shared" si="26"/>
        <v>7.1150718271896398</v>
      </c>
      <c r="M126" s="16"/>
      <c r="Q126" s="5">
        <f t="shared" si="27"/>
        <v>4646.7439601791102</v>
      </c>
      <c r="R126" s="5">
        <f t="shared" si="28"/>
        <v>4.0159340118898701</v>
      </c>
      <c r="T126" s="68">
        <v>4681</v>
      </c>
      <c r="U126" s="68">
        <v>4.4000000000000004</v>
      </c>
      <c r="V126" s="74"/>
      <c r="W126" s="20">
        <f t="shared" si="29"/>
        <v>0.38406598811013026</v>
      </c>
      <c r="X126" s="20"/>
      <c r="Y126" s="71"/>
      <c r="Z126" s="72" t="s">
        <v>20</v>
      </c>
      <c r="AA126" s="23">
        <v>30</v>
      </c>
    </row>
    <row r="127" spans="1:27" ht="15" customHeight="1" thickBot="1">
      <c r="A127" s="47">
        <v>126</v>
      </c>
      <c r="B127" s="5">
        <v>6062.5402327661996</v>
      </c>
      <c r="C127" s="5">
        <v>6096.6658139753999</v>
      </c>
      <c r="D127" s="5">
        <v>34.125581209200391</v>
      </c>
      <c r="E127" s="6">
        <v>0.317</v>
      </c>
      <c r="F127" s="6">
        <v>0.30240004036420998</v>
      </c>
      <c r="G127" s="5">
        <v>6084.47658665975</v>
      </c>
      <c r="H127" s="5">
        <v>4.6056655002493603</v>
      </c>
      <c r="I127" s="7" t="str">
        <f t="shared" si="30"/>
        <v>A</v>
      </c>
      <c r="J127" s="12" t="str">
        <f>IF(OR($H127&lt;0,$H127&gt;100),"",DataBar(H127))</f>
        <v>█████</v>
      </c>
      <c r="K127" s="21">
        <f t="shared" si="25"/>
        <v>67</v>
      </c>
      <c r="L127" s="34">
        <f t="shared" si="26"/>
        <v>4.6056655002493603</v>
      </c>
      <c r="M127" s="16"/>
      <c r="Q127" s="5">
        <f t="shared" si="27"/>
        <v>4674.6513054438401</v>
      </c>
      <c r="R127" s="5">
        <f t="shared" si="28"/>
        <v>4.5754566035380497</v>
      </c>
      <c r="T127" s="68">
        <v>4717.1000000000004</v>
      </c>
      <c r="U127" s="68">
        <v>3.7</v>
      </c>
      <c r="V127" s="74"/>
      <c r="W127" s="20">
        <f t="shared" si="29"/>
        <v>-0.87545660353804955</v>
      </c>
      <c r="X127" s="20"/>
      <c r="Y127" s="71"/>
      <c r="Z127" s="73" t="s">
        <v>33</v>
      </c>
      <c r="AA127" s="23">
        <v>0</v>
      </c>
    </row>
    <row r="128" spans="1:27" ht="15" customHeight="1" thickBot="1">
      <c r="A128" s="47">
        <v>127</v>
      </c>
      <c r="B128" s="5">
        <v>6098.6658139753999</v>
      </c>
      <c r="C128" s="5">
        <v>6135.6550083292404</v>
      </c>
      <c r="D128" s="5">
        <v>36.989194353840503</v>
      </c>
      <c r="E128" s="6">
        <v>0.317</v>
      </c>
      <c r="F128" s="6">
        <v>0.302205520633544</v>
      </c>
      <c r="G128" s="5">
        <v>6123.0370867664396</v>
      </c>
      <c r="H128" s="5">
        <v>4.6670281913110001</v>
      </c>
      <c r="I128" s="7" t="str">
        <f t="shared" si="30"/>
        <v>A</v>
      </c>
      <c r="J128" s="12" t="str">
        <f>IF(OR($H128&lt;0,$H128&gt;100),"",DataBar(H128))</f>
        <v>█████</v>
      </c>
      <c r="K128" s="21">
        <f t="shared" si="25"/>
        <v>66</v>
      </c>
      <c r="L128" s="34">
        <f t="shared" si="26"/>
        <v>4.6670281913110001</v>
      </c>
      <c r="M128" s="16"/>
      <c r="Q128" s="5">
        <f t="shared" si="27"/>
        <v>4716.7243852350402</v>
      </c>
      <c r="R128" s="5">
        <f t="shared" si="28"/>
        <v>4.0861715493851003</v>
      </c>
      <c r="T128" s="68">
        <v>4756.7</v>
      </c>
      <c r="U128" s="68">
        <v>6.2</v>
      </c>
      <c r="V128" s="69"/>
      <c r="W128" s="20">
        <f t="shared" si="29"/>
        <v>2.1138284506148999</v>
      </c>
      <c r="X128" s="20"/>
      <c r="Y128" s="71"/>
      <c r="Z128" s="71"/>
    </row>
    <row r="129" spans="1:24" ht="14.4" customHeight="1" thickBot="1">
      <c r="A129" s="47">
        <v>128</v>
      </c>
      <c r="B129" s="5">
        <v>6137.6550083292404</v>
      </c>
      <c r="C129" s="5">
        <v>6174.2036468146698</v>
      </c>
      <c r="D129" s="5">
        <v>36.548638485429358</v>
      </c>
      <c r="E129" s="6">
        <v>0.317</v>
      </c>
      <c r="F129" s="6">
        <v>0.30157507184601201</v>
      </c>
      <c r="G129" s="5">
        <v>6170.4218301124401</v>
      </c>
      <c r="H129" s="5">
        <v>4.8659079350119097</v>
      </c>
      <c r="I129" s="7" t="str">
        <f t="shared" si="30"/>
        <v>A</v>
      </c>
      <c r="J129" s="12" t="str">
        <f>IF(OR($H129&lt;0,$H129&gt;100),"",DataBar(H129))</f>
        <v>█████</v>
      </c>
      <c r="K129" s="21">
        <f t="shared" si="25"/>
        <v>48</v>
      </c>
      <c r="L129" s="34">
        <f t="shared" si="26"/>
        <v>4.8659079350119097</v>
      </c>
      <c r="M129" s="16"/>
      <c r="Q129" s="5">
        <f t="shared" si="27"/>
        <v>4754.7064988784005</v>
      </c>
      <c r="R129" s="5">
        <f t="shared" si="28"/>
        <v>5.6743377800799397</v>
      </c>
      <c r="T129" s="68">
        <v>4770.1000000000004</v>
      </c>
      <c r="U129" s="68">
        <v>3.9</v>
      </c>
      <c r="V129" s="69"/>
      <c r="W129" s="20">
        <f t="shared" si="29"/>
        <v>-1.7743377800799398</v>
      </c>
      <c r="X129" s="20"/>
    </row>
    <row r="130" spans="1:24" ht="14.4" customHeight="1" thickBot="1">
      <c r="A130" s="47">
        <v>129</v>
      </c>
      <c r="B130" s="5">
        <v>6176.2036468146698</v>
      </c>
      <c r="C130" s="5">
        <v>6213.8536749711202</v>
      </c>
      <c r="D130" s="5">
        <v>37.650028156450389</v>
      </c>
      <c r="E130" s="6">
        <v>0.317</v>
      </c>
      <c r="F130" s="6">
        <v>0.30196997560065097</v>
      </c>
      <c r="G130" s="5">
        <v>6206.6916336612403</v>
      </c>
      <c r="H130" s="5">
        <v>4.7413326180913504</v>
      </c>
      <c r="I130" s="7" t="str">
        <f t="shared" si="30"/>
        <v>A</v>
      </c>
      <c r="J130" s="12" t="str">
        <f>IF(OR($H130&lt;0,$H130&gt;100),"",DataBar(H130))</f>
        <v>█████</v>
      </c>
      <c r="K130" s="21">
        <f t="shared" ref="K130:K144" si="31">_xlfn.IFNA(_xlfn.RANK.EQ(L130,L:L,0),0)</f>
        <v>59</v>
      </c>
      <c r="L130" s="34">
        <f t="shared" ref="L130:L144" si="32">H130</f>
        <v>4.7413326180913504</v>
      </c>
      <c r="M130" s="16"/>
      <c r="Q130" s="5">
        <f t="shared" si="27"/>
        <v>4774.5361359751796</v>
      </c>
      <c r="R130" s="5">
        <f t="shared" si="28"/>
        <v>3.7142043910950702</v>
      </c>
      <c r="T130" s="68">
        <v>4843.2</v>
      </c>
      <c r="U130" s="68">
        <v>2.8</v>
      </c>
      <c r="V130" s="69"/>
      <c r="W130" s="20">
        <f t="shared" si="29"/>
        <v>-0.91420439109507035</v>
      </c>
      <c r="X130" s="20"/>
    </row>
    <row r="131" spans="1:24" ht="15" customHeight="1" thickBot="1">
      <c r="A131" s="47">
        <v>130</v>
      </c>
      <c r="B131" s="5">
        <v>6215.8536749711202</v>
      </c>
      <c r="C131" s="5">
        <v>6253.28342519336</v>
      </c>
      <c r="D131" s="5">
        <v>37.429750222239818</v>
      </c>
      <c r="E131" s="6">
        <v>0.317</v>
      </c>
      <c r="F131" s="6">
        <v>0.300350399458086</v>
      </c>
      <c r="G131" s="5">
        <v>6249.3964023557901</v>
      </c>
      <c r="H131" s="5">
        <v>5.2522399185848396</v>
      </c>
      <c r="I131" s="7" t="str">
        <f t="shared" si="30"/>
        <v>B</v>
      </c>
      <c r="J131" s="12" t="str">
        <f>IF(OR($H131&lt;0,$H131&gt;100),"",DataBar(H131))</f>
        <v>█████</v>
      </c>
      <c r="K131" s="21">
        <f t="shared" si="31"/>
        <v>33</v>
      </c>
      <c r="L131" s="34">
        <f t="shared" si="32"/>
        <v>5.2522399185848396</v>
      </c>
      <c r="M131" s="16"/>
      <c r="Q131" s="5">
        <f t="shared" si="27"/>
        <v>4843.17601558959</v>
      </c>
      <c r="R131" s="5">
        <f t="shared" si="28"/>
        <v>3.7407355226775598</v>
      </c>
      <c r="T131" s="68">
        <v>4884.2</v>
      </c>
      <c r="U131" s="68">
        <v>5.6</v>
      </c>
      <c r="V131" s="69"/>
      <c r="W131" s="20">
        <f t="shared" si="29"/>
        <v>1.8592644773224398</v>
      </c>
      <c r="X131" s="20"/>
    </row>
    <row r="132" spans="1:24" ht="15" customHeight="1" thickBot="1">
      <c r="A132" s="47">
        <v>131</v>
      </c>
      <c r="B132" s="5">
        <v>6255.28342519336</v>
      </c>
      <c r="C132" s="5">
        <v>6291.6117857445897</v>
      </c>
      <c r="D132" s="5">
        <v>36.328360551229707</v>
      </c>
      <c r="E132" s="6">
        <v>0.317</v>
      </c>
      <c r="F132" s="6">
        <v>0.30176862002807497</v>
      </c>
      <c r="G132" s="5">
        <v>6255.4970835978702</v>
      </c>
      <c r="H132" s="5">
        <v>4.8048517261592796</v>
      </c>
      <c r="I132" s="7" t="str">
        <f t="shared" si="30"/>
        <v>A</v>
      </c>
      <c r="J132" s="12" t="str">
        <f>IF(OR($H132&lt;0,$H132&gt;100),"",DataBar(H132))</f>
        <v>█████</v>
      </c>
      <c r="K132" s="21">
        <f t="shared" si="31"/>
        <v>52</v>
      </c>
      <c r="L132" s="34">
        <f t="shared" si="32"/>
        <v>4.8048517261592796</v>
      </c>
      <c r="M132" s="16"/>
      <c r="Q132" s="5">
        <f t="shared" si="27"/>
        <v>4885.8145000552604</v>
      </c>
      <c r="R132" s="5">
        <f t="shared" si="28"/>
        <v>5.3473787838993596</v>
      </c>
      <c r="T132" s="68">
        <v>4897.8999999999996</v>
      </c>
      <c r="U132" s="68">
        <v>5.3</v>
      </c>
      <c r="V132" s="69"/>
      <c r="W132" s="20">
        <f t="shared" si="29"/>
        <v>-4.7378783899359789E-2</v>
      </c>
      <c r="X132" s="20"/>
    </row>
    <row r="133" spans="1:24" ht="15" customHeight="1" thickBot="1">
      <c r="A133" s="47">
        <v>132</v>
      </c>
      <c r="B133" s="5">
        <v>6293.6117857445897</v>
      </c>
      <c r="C133" s="5">
        <v>6331.7023697694303</v>
      </c>
      <c r="D133" s="5">
        <v>38.090584024840609</v>
      </c>
      <c r="E133" s="6">
        <v>0.317</v>
      </c>
      <c r="F133" s="6">
        <v>0.297256946586344</v>
      </c>
      <c r="G133" s="5">
        <v>6323.1060031162497</v>
      </c>
      <c r="H133" s="5">
        <v>6.2280925595130396</v>
      </c>
      <c r="I133" s="7" t="str">
        <f t="shared" si="30"/>
        <v>B</v>
      </c>
      <c r="J133" s="12" t="str">
        <f>IF(OR($H133&lt;0,$H133&gt;100),"",DataBar(H133))</f>
        <v>██████</v>
      </c>
      <c r="K133" s="21">
        <f t="shared" si="31"/>
        <v>13</v>
      </c>
      <c r="L133" s="34">
        <f t="shared" si="32"/>
        <v>6.2280925595130396</v>
      </c>
      <c r="M133" s="16"/>
      <c r="Q133" s="5">
        <f t="shared" si="27"/>
        <v>4896.60784682946</v>
      </c>
      <c r="R133" s="5">
        <f t="shared" si="28"/>
        <v>5.4209902738495499</v>
      </c>
      <c r="T133" s="68">
        <v>4933.8999999999996</v>
      </c>
      <c r="U133" s="68">
        <v>3.6</v>
      </c>
      <c r="V133" s="69"/>
      <c r="W133" s="20">
        <f t="shared" si="29"/>
        <v>-1.8209902738495498</v>
      </c>
      <c r="X133" s="20"/>
    </row>
    <row r="134" spans="1:24" ht="15" customHeight="1" thickBot="1">
      <c r="A134" s="47">
        <v>133</v>
      </c>
      <c r="B134" s="5">
        <v>6333.7023697694303</v>
      </c>
      <c r="C134" s="5">
        <v>6371.3523979258798</v>
      </c>
      <c r="D134" s="5">
        <v>37.65002815644948</v>
      </c>
      <c r="E134" s="6">
        <v>0.317</v>
      </c>
      <c r="F134" s="6">
        <v>0.29591995532974502</v>
      </c>
      <c r="G134" s="5">
        <v>6358.4565259299397</v>
      </c>
      <c r="H134" s="5">
        <v>6.64985636285647</v>
      </c>
      <c r="I134" s="7" t="str">
        <f t="shared" si="30"/>
        <v>B</v>
      </c>
      <c r="J134" s="12" t="str">
        <f>IF(OR($H134&lt;0,$H134&gt;100),"",DataBar(H134))</f>
        <v>███████</v>
      </c>
      <c r="K134" s="21">
        <f t="shared" si="31"/>
        <v>8</v>
      </c>
      <c r="L134" s="34">
        <f t="shared" si="32"/>
        <v>6.64985636285647</v>
      </c>
      <c r="M134" s="16"/>
      <c r="Q134" s="5">
        <f t="shared" si="27"/>
        <v>4964.6501749950203</v>
      </c>
      <c r="R134" s="5">
        <f t="shared" si="28"/>
        <v>3.8855807942643801</v>
      </c>
      <c r="T134" s="68">
        <v>4979.2</v>
      </c>
      <c r="U134" s="68">
        <v>3.8</v>
      </c>
      <c r="V134" s="69"/>
      <c r="W134" s="20">
        <f t="shared" si="29"/>
        <v>-8.5580794264380255E-2</v>
      </c>
      <c r="X134" s="20"/>
    </row>
    <row r="135" spans="1:24" ht="15" customHeight="1" thickBot="1">
      <c r="A135" s="47">
        <v>134</v>
      </c>
      <c r="B135" s="5">
        <v>6373.3523979258798</v>
      </c>
      <c r="C135" s="5">
        <v>6411.0024260823202</v>
      </c>
      <c r="D135" s="5">
        <v>37.650028156440378</v>
      </c>
      <c r="E135" s="6">
        <v>0.317</v>
      </c>
      <c r="F135" s="6">
        <v>0.29338024415839198</v>
      </c>
      <c r="G135" s="5">
        <v>6377.1764245357599</v>
      </c>
      <c r="H135" s="5">
        <v>7.4510270793715803</v>
      </c>
      <c r="I135" s="7" t="str">
        <f t="shared" si="30"/>
        <v>B</v>
      </c>
      <c r="J135" s="12" t="str">
        <f>IF(OR($H135&lt;0,$H135&gt;100),"",DataBar(H135))</f>
        <v>███████</v>
      </c>
      <c r="K135" s="21">
        <f t="shared" si="31"/>
        <v>2</v>
      </c>
      <c r="L135" s="34">
        <f t="shared" si="32"/>
        <v>7.4510270793715803</v>
      </c>
      <c r="M135" s="16"/>
      <c r="Q135" s="5">
        <f t="shared" ref="Q135:Q166" si="33">G99</f>
        <v>4977.93295744837</v>
      </c>
      <c r="R135" s="5">
        <f t="shared" ref="R135:R166" si="34">H99</f>
        <v>5.2734617818938396</v>
      </c>
      <c r="T135" s="68">
        <v>5011.6000000000004</v>
      </c>
      <c r="U135" s="68">
        <v>4.5999999999999996</v>
      </c>
      <c r="V135" s="69"/>
      <c r="W135" s="20">
        <f t="shared" ref="W135:W166" si="35">U135-R135</f>
        <v>-0.67346178189383998</v>
      </c>
      <c r="X135" s="20"/>
    </row>
    <row r="136" spans="1:24" ht="14.4" customHeight="1" thickBot="1">
      <c r="A136" s="47">
        <v>135</v>
      </c>
      <c r="B136" s="5">
        <v>6413.0024260823202</v>
      </c>
      <c r="C136" s="5">
        <v>6451.0930101071699</v>
      </c>
      <c r="D136" s="5">
        <v>38.090584024849697</v>
      </c>
      <c r="E136" s="6">
        <v>0.317</v>
      </c>
      <c r="F136" s="6">
        <v>0.29724631717963801</v>
      </c>
      <c r="G136" s="5">
        <v>6420.2990481099096</v>
      </c>
      <c r="H136" s="5">
        <v>6.2314456846569</v>
      </c>
      <c r="I136" s="7" t="str">
        <f t="shared" si="30"/>
        <v>B</v>
      </c>
      <c r="J136" s="12" t="str">
        <f>IF(OR($H136&lt;0,$H136&gt;100),"",DataBar(H136))</f>
        <v>██████</v>
      </c>
      <c r="K136" s="21">
        <f t="shared" si="31"/>
        <v>12</v>
      </c>
      <c r="L136" s="34">
        <f t="shared" si="32"/>
        <v>6.2314456846569</v>
      </c>
      <c r="M136" s="16"/>
      <c r="Q136" s="5">
        <f t="shared" si="33"/>
        <v>5011.4843687386901</v>
      </c>
      <c r="R136" s="5">
        <f t="shared" si="34"/>
        <v>4.7762023346608098</v>
      </c>
      <c r="T136" s="68">
        <v>5052.7</v>
      </c>
      <c r="U136" s="68">
        <v>5.3</v>
      </c>
      <c r="V136" s="69"/>
      <c r="W136" s="20">
        <f t="shared" si="35"/>
        <v>0.52379766533919003</v>
      </c>
      <c r="X136" s="20"/>
    </row>
    <row r="137" spans="1:24" ht="15" customHeight="1" thickBot="1">
      <c r="A137" s="47">
        <v>136</v>
      </c>
      <c r="B137" s="5">
        <v>6453.0930101071699</v>
      </c>
      <c r="C137" s="5">
        <v>6489.4213706583996</v>
      </c>
      <c r="D137" s="5">
        <v>36.328360551229707</v>
      </c>
      <c r="E137" s="6">
        <v>0.317</v>
      </c>
      <c r="F137" s="6">
        <v>0.298250353280474</v>
      </c>
      <c r="G137" s="5">
        <v>6471.6116273240996</v>
      </c>
      <c r="H137" s="5">
        <v>5.9147150534783899</v>
      </c>
      <c r="I137" s="7" t="str">
        <f t="shared" si="30"/>
        <v>B</v>
      </c>
      <c r="J137" s="12" t="str">
        <f>IF(OR($H137&lt;0,$H137&gt;100),"",DataBar(H137))</f>
        <v>██████</v>
      </c>
      <c r="K137" s="21">
        <f t="shared" si="31"/>
        <v>18</v>
      </c>
      <c r="L137" s="34">
        <f t="shared" si="32"/>
        <v>5.9147150534783899</v>
      </c>
      <c r="M137" s="16"/>
      <c r="Q137" s="5">
        <f t="shared" si="33"/>
        <v>5061.1210228738901</v>
      </c>
      <c r="R137" s="5">
        <f t="shared" si="34"/>
        <v>5.7948746523957704</v>
      </c>
      <c r="T137" s="68">
        <v>5093.8</v>
      </c>
      <c r="U137" s="68">
        <v>2.8</v>
      </c>
      <c r="V137" s="69"/>
      <c r="W137" s="20">
        <f t="shared" si="35"/>
        <v>-2.9948746523957706</v>
      </c>
      <c r="X137" s="20"/>
    </row>
    <row r="138" spans="1:24" ht="15" customHeight="1" thickBot="1">
      <c r="A138" s="47">
        <v>137</v>
      </c>
      <c r="B138" s="5">
        <v>6491.4213706583996</v>
      </c>
      <c r="C138" s="5">
        <v>6529.2916767490497</v>
      </c>
      <c r="D138" s="5">
        <v>37.870306090650047</v>
      </c>
      <c r="E138" s="6">
        <v>0.317</v>
      </c>
      <c r="F138" s="6">
        <v>0.29521371337575097</v>
      </c>
      <c r="G138" s="5">
        <v>6496.1814942442597</v>
      </c>
      <c r="H138" s="5">
        <v>6.8726456227914499</v>
      </c>
      <c r="I138" s="7" t="str">
        <f t="shared" si="30"/>
        <v>B</v>
      </c>
      <c r="J138" s="12" t="str">
        <f>IF(OR($H138&lt;0,$H138&gt;100),"",DataBar(H138))</f>
        <v>███████</v>
      </c>
      <c r="K138" s="21">
        <f t="shared" si="31"/>
        <v>6</v>
      </c>
      <c r="L138" s="34">
        <f t="shared" si="32"/>
        <v>6.8726456227914499</v>
      </c>
      <c r="M138" s="16"/>
      <c r="Q138" s="5">
        <f t="shared" si="33"/>
        <v>5095.6248178345204</v>
      </c>
      <c r="R138" s="5">
        <f t="shared" si="34"/>
        <v>4.7593325723858797</v>
      </c>
      <c r="T138" s="68">
        <v>5135.8999999999996</v>
      </c>
      <c r="U138" s="68">
        <v>4.0999999999999996</v>
      </c>
      <c r="V138" s="69"/>
      <c r="W138" s="20">
        <f t="shared" si="35"/>
        <v>-0.65933257238588006</v>
      </c>
      <c r="X138" s="20"/>
    </row>
    <row r="139" spans="1:24" ht="14.4" customHeight="1" thickBot="1">
      <c r="A139" s="47">
        <v>138</v>
      </c>
      <c r="B139" s="5">
        <v>6531.2916767490497</v>
      </c>
      <c r="C139" s="5">
        <v>6567.17948143187</v>
      </c>
      <c r="D139" s="5">
        <v>35.887804682820388</v>
      </c>
      <c r="E139" s="6">
        <v>0.317</v>
      </c>
      <c r="F139" s="6">
        <v>0.29767398807338202</v>
      </c>
      <c r="G139" s="5">
        <v>6554.3468934838002</v>
      </c>
      <c r="H139" s="5">
        <v>6.0965337307942402</v>
      </c>
      <c r="I139" s="7" t="str">
        <f t="shared" si="30"/>
        <v>B</v>
      </c>
      <c r="J139" s="12" t="str">
        <f>IF(OR($H139&lt;0,$H139&gt;100),"",DataBar(H139))</f>
        <v>██████</v>
      </c>
      <c r="K139" s="21">
        <f t="shared" si="31"/>
        <v>15</v>
      </c>
      <c r="L139" s="34">
        <f t="shared" si="32"/>
        <v>6.0965337307942402</v>
      </c>
      <c r="M139" s="16"/>
      <c r="Q139" s="5">
        <f t="shared" si="33"/>
        <v>5138.2081511678498</v>
      </c>
      <c r="R139" s="5">
        <f t="shared" si="34"/>
        <v>5.4351768157555904</v>
      </c>
      <c r="T139" s="68">
        <v>5172.8</v>
      </c>
      <c r="U139" s="68">
        <v>3.5</v>
      </c>
      <c r="V139" s="69"/>
      <c r="W139" s="20">
        <f t="shared" si="35"/>
        <v>-1.9351768157555904</v>
      </c>
      <c r="X139" s="20"/>
    </row>
    <row r="140" spans="1:24" ht="15" customHeight="1" thickBot="1">
      <c r="A140" s="47">
        <v>139</v>
      </c>
      <c r="B140" s="5">
        <v>6569.17948143187</v>
      </c>
      <c r="C140" s="5">
        <v>6606.6092316541199</v>
      </c>
      <c r="D140" s="5">
        <v>37.429750222249822</v>
      </c>
      <c r="E140" s="6">
        <v>0.317</v>
      </c>
      <c r="F140" s="6">
        <v>0.29468046682562998</v>
      </c>
      <c r="G140" s="5">
        <v>6592.4552585028096</v>
      </c>
      <c r="H140" s="5">
        <v>7.0408622001168304</v>
      </c>
      <c r="I140" s="7" t="str">
        <f t="shared" si="30"/>
        <v>B</v>
      </c>
      <c r="J140" s="12" t="str">
        <f>IF(OR($H140&lt;0,$H140&gt;100),"",DataBar(H140))</f>
        <v>███████</v>
      </c>
      <c r="K140" s="21">
        <f t="shared" si="31"/>
        <v>4</v>
      </c>
      <c r="L140" s="34">
        <f t="shared" si="32"/>
        <v>7.0408622001168304</v>
      </c>
      <c r="M140" s="16"/>
      <c r="Q140" s="5">
        <f t="shared" si="33"/>
        <v>5186.5414845011801</v>
      </c>
      <c r="R140" s="5">
        <f t="shared" si="34"/>
        <v>4.7569548640723101</v>
      </c>
      <c r="T140" s="68">
        <v>5232.6000000000004</v>
      </c>
      <c r="U140" s="68">
        <v>2.9</v>
      </c>
      <c r="V140" s="69"/>
      <c r="W140" s="20">
        <f t="shared" si="35"/>
        <v>-1.8569548640723101</v>
      </c>
      <c r="X140" s="20"/>
    </row>
    <row r="141" spans="1:24" ht="15" customHeight="1" thickBot="1">
      <c r="A141" s="47">
        <v>140</v>
      </c>
      <c r="B141" s="5">
        <v>6608.6092316541199</v>
      </c>
      <c r="C141" s="5">
        <v>6646.4734189132596</v>
      </c>
      <c r="D141" s="5">
        <v>37.864187259139733</v>
      </c>
      <c r="E141" s="6">
        <v>0.317</v>
      </c>
      <c r="F141" s="6">
        <v>0.29307914222105602</v>
      </c>
      <c r="G141" s="5">
        <v>6611.5930119882396</v>
      </c>
      <c r="H141" s="5">
        <v>7.54601191764813</v>
      </c>
      <c r="I141" s="7" t="str">
        <f t="shared" si="30"/>
        <v>B</v>
      </c>
      <c r="J141" s="12" t="str">
        <f>IF(OR($H141&lt;0,$H141&gt;100),"",DataBar(H141))</f>
        <v>████████</v>
      </c>
      <c r="K141" s="21">
        <f t="shared" si="31"/>
        <v>1</v>
      </c>
      <c r="L141" s="34">
        <f t="shared" si="32"/>
        <v>7.54601191764813</v>
      </c>
      <c r="M141" s="16"/>
      <c r="Q141" s="5">
        <f t="shared" si="33"/>
        <v>5214.4581511678498</v>
      </c>
      <c r="R141" s="5">
        <f t="shared" si="34"/>
        <v>4.2886042567353497</v>
      </c>
      <c r="T141" s="68">
        <v>5272</v>
      </c>
      <c r="U141" s="68">
        <v>5.0999999999999996</v>
      </c>
      <c r="V141" s="69"/>
      <c r="W141" s="20">
        <f t="shared" si="35"/>
        <v>0.81139574326464992</v>
      </c>
      <c r="X141" s="20"/>
    </row>
    <row r="142" spans="1:24" ht="15" customHeight="1" thickBot="1">
      <c r="A142" s="47">
        <v>141</v>
      </c>
      <c r="B142" s="5">
        <v>6648.4734189132596</v>
      </c>
      <c r="C142" s="5">
        <v>6686.0928529121702</v>
      </c>
      <c r="D142" s="5">
        <v>37.619433998910608</v>
      </c>
      <c r="E142" s="6">
        <v>0.317</v>
      </c>
      <c r="F142" s="6">
        <v>0.29580817986329599</v>
      </c>
      <c r="G142" s="5">
        <v>6681.45834785642</v>
      </c>
      <c r="H142" s="5">
        <v>6.6851167623671897</v>
      </c>
      <c r="I142" s="7" t="str">
        <f t="shared" si="30"/>
        <v>B</v>
      </c>
      <c r="J142" s="12" t="str">
        <f>IF(OR($H142&lt;0,$H142&gt;100),"",DataBar(H142))</f>
        <v>███████</v>
      </c>
      <c r="K142" s="21">
        <f t="shared" si="31"/>
        <v>7</v>
      </c>
      <c r="L142" s="34">
        <f t="shared" si="32"/>
        <v>6.6851167623671897</v>
      </c>
      <c r="M142" s="16"/>
      <c r="Q142" s="5">
        <f t="shared" si="33"/>
        <v>0</v>
      </c>
      <c r="R142" s="5">
        <f t="shared" si="34"/>
        <v>0</v>
      </c>
      <c r="T142" s="68">
        <v>5302.3</v>
      </c>
      <c r="U142" s="68">
        <v>5.6</v>
      </c>
      <c r="V142" s="70"/>
      <c r="W142" s="20">
        <f t="shared" si="35"/>
        <v>5.6</v>
      </c>
      <c r="X142" s="20"/>
    </row>
    <row r="143" spans="1:24" ht="15" customHeight="1" thickBot="1">
      <c r="A143" s="47">
        <v>142</v>
      </c>
      <c r="B143" s="5">
        <v>6688.0928529121702</v>
      </c>
      <c r="C143" s="5">
        <v>6724.2376485182303</v>
      </c>
      <c r="D143" s="5">
        <v>36.144795606060143</v>
      </c>
      <c r="E143" s="6">
        <v>0.317</v>
      </c>
      <c r="F143" s="135" t="s">
        <v>13</v>
      </c>
      <c r="G143" s="136"/>
      <c r="H143" s="136"/>
      <c r="I143" s="136"/>
      <c r="J143" s="134"/>
      <c r="K143" s="21">
        <f t="shared" si="31"/>
        <v>138</v>
      </c>
      <c r="L143" s="34">
        <f t="shared" si="32"/>
        <v>0</v>
      </c>
      <c r="M143" s="16"/>
      <c r="Q143" s="5">
        <f t="shared" si="33"/>
        <v>5302.6138843593799</v>
      </c>
      <c r="R143" s="5">
        <f t="shared" si="34"/>
        <v>4.7578573406106397</v>
      </c>
      <c r="T143" s="68">
        <v>5344.4</v>
      </c>
      <c r="U143" s="68">
        <v>4.2</v>
      </c>
      <c r="V143" s="69"/>
      <c r="W143" s="20">
        <f t="shared" si="35"/>
        <v>-0.55785734061063952</v>
      </c>
      <c r="X143" s="20"/>
    </row>
    <row r="144" spans="1:24" ht="15" customHeight="1" thickBot="1">
      <c r="A144" s="47">
        <v>143</v>
      </c>
      <c r="B144" s="5">
        <v>6726.2376485182303</v>
      </c>
      <c r="C144" s="5">
        <v>6766</v>
      </c>
      <c r="D144" s="5">
        <v>39.762351481769663</v>
      </c>
      <c r="E144" s="6">
        <v>0.317</v>
      </c>
      <c r="F144" s="135" t="s">
        <v>13</v>
      </c>
      <c r="G144" s="136"/>
      <c r="H144" s="136"/>
      <c r="I144" s="136"/>
      <c r="J144" s="134"/>
      <c r="K144" s="21">
        <f t="shared" si="31"/>
        <v>138</v>
      </c>
      <c r="L144" s="34">
        <f t="shared" si="32"/>
        <v>0</v>
      </c>
      <c r="M144" s="16"/>
      <c r="Q144" s="5">
        <f t="shared" si="33"/>
        <v>5344.0636229525398</v>
      </c>
      <c r="R144" s="5">
        <f t="shared" si="34"/>
        <v>4.7146647619761497</v>
      </c>
      <c r="T144" s="68">
        <v>5384.4</v>
      </c>
      <c r="U144" s="68">
        <v>3.1</v>
      </c>
      <c r="V144" s="69"/>
      <c r="W144" s="20">
        <f t="shared" si="35"/>
        <v>-1.6146647619761496</v>
      </c>
      <c r="X144" s="20"/>
    </row>
    <row r="145" spans="9:24" ht="15" customHeight="1" thickBot="1">
      <c r="I145" s="19"/>
      <c r="M145" s="16"/>
      <c r="Q145" s="5">
        <f t="shared" si="33"/>
        <v>5383.224056686</v>
      </c>
      <c r="R145" s="5">
        <f t="shared" si="34"/>
        <v>3.0841522824842098</v>
      </c>
      <c r="T145" s="68">
        <v>5423.2</v>
      </c>
      <c r="U145" s="68">
        <v>5.5</v>
      </c>
      <c r="V145" s="69"/>
      <c r="W145" s="20">
        <f t="shared" si="35"/>
        <v>2.4158477175157902</v>
      </c>
      <c r="X145" s="20"/>
    </row>
    <row r="146" spans="9:24" ht="15" customHeight="1" thickBot="1">
      <c r="M146" s="16"/>
      <c r="Q146" s="5">
        <f t="shared" si="33"/>
        <v>5423.974056686</v>
      </c>
      <c r="R146" s="5">
        <f t="shared" si="34"/>
        <v>5.0415495682937497</v>
      </c>
      <c r="T146" s="68">
        <v>5463.4</v>
      </c>
      <c r="U146" s="68">
        <v>5.8</v>
      </c>
      <c r="V146" s="69"/>
      <c r="W146" s="20">
        <f t="shared" si="35"/>
        <v>0.75845043170625015</v>
      </c>
      <c r="X146" s="20"/>
    </row>
    <row r="147" spans="9:24" ht="15" customHeight="1" thickBot="1">
      <c r="M147" s="16"/>
      <c r="Q147" s="5">
        <f t="shared" si="33"/>
        <v>5465.8073900193303</v>
      </c>
      <c r="R147" s="5">
        <f t="shared" si="34"/>
        <v>5.9724765785841303</v>
      </c>
      <c r="T147" s="68">
        <v>5502.9</v>
      </c>
      <c r="U147" s="68">
        <v>4.5</v>
      </c>
      <c r="V147" s="69"/>
      <c r="W147" s="20">
        <f t="shared" si="35"/>
        <v>-1.4724765785841303</v>
      </c>
      <c r="X147" s="20"/>
    </row>
    <row r="148" spans="9:24" ht="15" customHeight="1" thickBot="1">
      <c r="M148" s="16"/>
      <c r="Q148" s="5">
        <f t="shared" si="33"/>
        <v>5503.8907233526697</v>
      </c>
      <c r="R148" s="5">
        <f t="shared" si="34"/>
        <v>4.1423181498687498</v>
      </c>
      <c r="T148" s="68">
        <v>5549.5</v>
      </c>
      <c r="U148" s="68">
        <v>4.2</v>
      </c>
      <c r="V148" s="69"/>
      <c r="W148" s="20">
        <f t="shared" si="35"/>
        <v>5.7681850131250378E-2</v>
      </c>
      <c r="X148" s="20"/>
    </row>
    <row r="149" spans="9:24" ht="15" customHeight="1" thickBot="1">
      <c r="M149" s="16"/>
      <c r="Q149" s="5">
        <f t="shared" si="33"/>
        <v>5539.724056686</v>
      </c>
      <c r="R149" s="5">
        <f t="shared" si="34"/>
        <v>4.4638284759854399</v>
      </c>
      <c r="T149" s="68">
        <v>5587.6</v>
      </c>
      <c r="U149" s="68">
        <v>6.4</v>
      </c>
      <c r="V149" s="69"/>
      <c r="W149" s="20">
        <f t="shared" si="35"/>
        <v>1.9361715240145605</v>
      </c>
      <c r="X149" s="20"/>
    </row>
    <row r="150" spans="9:24" ht="15" customHeight="1" thickBot="1">
      <c r="M150" s="16"/>
      <c r="Q150" s="5">
        <f t="shared" si="33"/>
        <v>5588.474056686</v>
      </c>
      <c r="R150" s="5">
        <f t="shared" si="34"/>
        <v>6.52587583119863</v>
      </c>
      <c r="T150" s="68">
        <v>5596.6</v>
      </c>
      <c r="U150" s="68">
        <v>3.5</v>
      </c>
      <c r="V150" s="69"/>
      <c r="W150" s="20">
        <f t="shared" si="35"/>
        <v>-3.02587583119863</v>
      </c>
      <c r="X150" s="20"/>
    </row>
    <row r="151" spans="9:24" ht="14.4" customHeight="1" thickBot="1">
      <c r="M151" s="16"/>
      <c r="Q151" s="5">
        <f t="shared" si="33"/>
        <v>5625.0573900193303</v>
      </c>
      <c r="R151" s="5">
        <f t="shared" si="34"/>
        <v>3.46143199934806</v>
      </c>
      <c r="T151" s="68">
        <v>5645.1</v>
      </c>
      <c r="U151" s="68">
        <v>5</v>
      </c>
      <c r="V151" s="69"/>
      <c r="W151" s="20">
        <f t="shared" si="35"/>
        <v>1.53856800065194</v>
      </c>
      <c r="X151" s="20"/>
    </row>
    <row r="152" spans="9:24" ht="15" customHeight="1" thickBot="1">
      <c r="M152" s="16"/>
      <c r="Q152" s="5">
        <f t="shared" si="33"/>
        <v>5666.0573900193303</v>
      </c>
      <c r="R152" s="5">
        <f t="shared" si="34"/>
        <v>5.1705688772449996</v>
      </c>
      <c r="T152" s="68">
        <v>5674.3</v>
      </c>
      <c r="U152" s="68">
        <v>4.5</v>
      </c>
      <c r="V152" s="69"/>
      <c r="W152" s="20">
        <f t="shared" si="35"/>
        <v>-0.67056887724499958</v>
      </c>
      <c r="X152" s="20"/>
    </row>
    <row r="153" spans="9:24" ht="15" customHeight="1" thickBot="1">
      <c r="M153" s="16"/>
      <c r="Q153" s="5">
        <f t="shared" si="33"/>
        <v>5680.6407233526697</v>
      </c>
      <c r="R153" s="5">
        <f t="shared" si="34"/>
        <v>3.9401911222747299</v>
      </c>
      <c r="T153" s="68">
        <v>5715.2</v>
      </c>
      <c r="U153" s="68">
        <v>6</v>
      </c>
      <c r="V153" s="69"/>
      <c r="W153" s="20">
        <f t="shared" si="35"/>
        <v>2.0598088777252701</v>
      </c>
      <c r="X153" s="20"/>
    </row>
    <row r="154" spans="9:24" ht="15" customHeight="1" thickBot="1">
      <c r="M154" s="16"/>
      <c r="Q154" s="5">
        <f t="shared" si="33"/>
        <v>5730.2217454330803</v>
      </c>
      <c r="R154" s="5">
        <f t="shared" si="34"/>
        <v>5.9998340196696001</v>
      </c>
      <c r="T154" s="68">
        <v>5756.2</v>
      </c>
      <c r="U154" s="68">
        <v>5.4</v>
      </c>
      <c r="V154" s="69"/>
      <c r="W154" s="20">
        <f t="shared" si="35"/>
        <v>-0.59983401966959971</v>
      </c>
      <c r="X154" s="20"/>
    </row>
    <row r="155" spans="9:24" ht="15" customHeight="1" thickBot="1">
      <c r="M155" s="16"/>
      <c r="Q155" s="5">
        <f t="shared" si="33"/>
        <v>5756.05184252046</v>
      </c>
      <c r="R155" s="5">
        <f t="shared" si="34"/>
        <v>5.2100252279743797</v>
      </c>
      <c r="T155" s="68">
        <v>5797.7</v>
      </c>
      <c r="U155" s="68">
        <v>5.5</v>
      </c>
      <c r="V155" s="69"/>
      <c r="W155" s="20">
        <f t="shared" si="35"/>
        <v>0.28997477202562028</v>
      </c>
      <c r="X155" s="20"/>
    </row>
    <row r="156" spans="9:24" ht="15" customHeight="1" thickBot="1">
      <c r="M156" s="16"/>
      <c r="Q156" s="5">
        <f t="shared" si="33"/>
        <v>5798.1432533264197</v>
      </c>
      <c r="R156" s="5">
        <f t="shared" si="34"/>
        <v>5.6932575636301896</v>
      </c>
      <c r="T156" s="68">
        <v>5847.4</v>
      </c>
      <c r="U156" s="68">
        <v>4</v>
      </c>
      <c r="V156" s="69"/>
      <c r="W156" s="20">
        <f t="shared" si="35"/>
        <v>-1.6932575636301896</v>
      </c>
    </row>
    <row r="157" spans="9:24" ht="14.4" customHeight="1" thickBot="1">
      <c r="M157" s="16"/>
      <c r="Q157" s="5">
        <f t="shared" si="33"/>
        <v>5853.3932533264197</v>
      </c>
      <c r="R157" s="5">
        <f t="shared" si="34"/>
        <v>3.8652737310763801</v>
      </c>
      <c r="T157" s="68">
        <v>5880.7</v>
      </c>
      <c r="U157" s="68">
        <v>4.3</v>
      </c>
      <c r="V157" s="69"/>
      <c r="W157" s="20">
        <f t="shared" si="35"/>
        <v>0.43472626892361976</v>
      </c>
    </row>
    <row r="158" spans="9:24" ht="15" customHeight="1" thickBot="1">
      <c r="M158" s="16"/>
      <c r="Q158" s="5">
        <f t="shared" si="33"/>
        <v>5880.8099199930803</v>
      </c>
      <c r="R158" s="5">
        <f t="shared" si="34"/>
        <v>4.4101570608475802</v>
      </c>
      <c r="T158" s="68">
        <v>5933</v>
      </c>
      <c r="U158" s="68">
        <v>4.2</v>
      </c>
      <c r="V158" s="69"/>
      <c r="W158" s="20">
        <f t="shared" si="35"/>
        <v>-0.21015706084758001</v>
      </c>
    </row>
    <row r="159" spans="9:24" ht="15" customHeight="1" thickBot="1">
      <c r="M159" s="20"/>
      <c r="N159" s="20"/>
      <c r="Q159" s="5">
        <f t="shared" si="33"/>
        <v>5929.6432533264197</v>
      </c>
      <c r="R159" s="5">
        <f t="shared" si="34"/>
        <v>4.3020772457478103</v>
      </c>
      <c r="T159" s="68">
        <v>5965.3</v>
      </c>
      <c r="U159" s="68">
        <v>4.5999999999999996</v>
      </c>
      <c r="V159" s="69"/>
      <c r="W159" s="20">
        <f t="shared" si="35"/>
        <v>0.29792275425218939</v>
      </c>
    </row>
    <row r="160" spans="9:24" ht="15" customHeight="1" thickBot="1">
      <c r="M160" s="20"/>
      <c r="N160" s="20"/>
      <c r="Q160" s="5">
        <f t="shared" si="33"/>
        <v>5965.22658665975</v>
      </c>
      <c r="R160" s="5">
        <f t="shared" si="34"/>
        <v>4.9231038955534299</v>
      </c>
      <c r="T160" s="68">
        <v>6006.4</v>
      </c>
      <c r="U160" s="68">
        <v>4.9000000000000004</v>
      </c>
      <c r="V160" s="69"/>
      <c r="W160" s="20">
        <f t="shared" si="35"/>
        <v>-2.310389555342951E-2</v>
      </c>
    </row>
    <row r="161" spans="13:23" ht="15" customHeight="1" thickBot="1">
      <c r="M161" s="20"/>
      <c r="N161" s="20"/>
      <c r="Q161" s="5">
        <f t="shared" si="33"/>
        <v>6004.6432533264197</v>
      </c>
      <c r="R161" s="5">
        <f t="shared" si="34"/>
        <v>5.3227022762093199</v>
      </c>
      <c r="T161" s="68">
        <v>6047.9</v>
      </c>
      <c r="U161" s="68">
        <v>7</v>
      </c>
      <c r="V161" s="70"/>
      <c r="W161" s="20">
        <f t="shared" si="35"/>
        <v>1.6772977237906801</v>
      </c>
    </row>
    <row r="162" spans="13:23" ht="14.4" customHeight="1" thickBot="1">
      <c r="M162" s="20"/>
      <c r="N162" s="20"/>
      <c r="Q162" s="5">
        <f t="shared" si="33"/>
        <v>6046.1432533264197</v>
      </c>
      <c r="R162" s="5">
        <f t="shared" si="34"/>
        <v>7.1150718271896398</v>
      </c>
      <c r="T162" s="68">
        <v>6088</v>
      </c>
      <c r="U162" s="68">
        <v>4.5999999999999996</v>
      </c>
      <c r="V162" s="69"/>
      <c r="W162" s="20">
        <f t="shared" si="35"/>
        <v>-2.5150718271896402</v>
      </c>
    </row>
    <row r="163" spans="13:23" ht="15" customHeight="1" thickBot="1">
      <c r="M163" s="20"/>
      <c r="N163" s="20"/>
      <c r="Q163" s="5">
        <f t="shared" si="33"/>
        <v>6084.47658665975</v>
      </c>
      <c r="R163" s="5">
        <f t="shared" si="34"/>
        <v>4.6056655002493603</v>
      </c>
      <c r="T163" s="68">
        <v>6127.1</v>
      </c>
      <c r="U163" s="68">
        <v>4.5999999999999996</v>
      </c>
      <c r="V163" s="69"/>
      <c r="W163" s="20">
        <f t="shared" si="35"/>
        <v>-5.6655002493606332E-3</v>
      </c>
    </row>
    <row r="164" spans="13:23" ht="14.4" customHeight="1" thickBot="1">
      <c r="M164" s="20"/>
      <c r="N164" s="20"/>
      <c r="Q164" s="5">
        <f t="shared" si="33"/>
        <v>6123.0370867664396</v>
      </c>
      <c r="R164" s="5">
        <f t="shared" si="34"/>
        <v>4.6670281913110001</v>
      </c>
      <c r="T164" s="68">
        <v>6171.3</v>
      </c>
      <c r="U164" s="68">
        <v>4.4000000000000004</v>
      </c>
      <c r="V164" s="69"/>
      <c r="W164" s="20">
        <f t="shared" si="35"/>
        <v>-0.26702819131099975</v>
      </c>
    </row>
    <row r="165" spans="13:23" ht="14.7" customHeight="1" thickBot="1">
      <c r="M165" s="20"/>
      <c r="N165" s="20"/>
      <c r="Q165" s="5">
        <f t="shared" si="33"/>
        <v>6170.4218301124401</v>
      </c>
      <c r="R165" s="5">
        <f t="shared" si="34"/>
        <v>4.8659079350119097</v>
      </c>
      <c r="T165" s="68">
        <v>6178.7</v>
      </c>
      <c r="U165" s="68">
        <v>4.5999999999999996</v>
      </c>
      <c r="V165" s="69"/>
      <c r="W165" s="20">
        <f t="shared" si="35"/>
        <v>-0.26590793501191001</v>
      </c>
    </row>
    <row r="166" spans="13:23" ht="14.4" customHeight="1" thickBot="1">
      <c r="M166" s="20"/>
      <c r="N166" s="20"/>
      <c r="Q166" s="5">
        <f t="shared" si="33"/>
        <v>6206.6916336612403</v>
      </c>
      <c r="R166" s="5">
        <f t="shared" si="34"/>
        <v>4.7413326180913504</v>
      </c>
      <c r="T166" s="68">
        <v>6250.4</v>
      </c>
      <c r="U166" s="68">
        <v>5.3</v>
      </c>
      <c r="V166" s="69"/>
      <c r="W166" s="20">
        <f t="shared" si="35"/>
        <v>0.5586673819086494</v>
      </c>
    </row>
    <row r="167" spans="13:23" ht="14.4" customHeight="1" thickBot="1">
      <c r="M167" s="20"/>
      <c r="N167" s="20"/>
      <c r="Q167" s="5">
        <f t="shared" ref="Q167:Q180" si="36">G131</f>
        <v>6249.3964023557901</v>
      </c>
      <c r="R167" s="5">
        <f t="shared" ref="R167:R180" si="37">H131</f>
        <v>5.2522399185848396</v>
      </c>
      <c r="T167" s="68">
        <v>6259</v>
      </c>
      <c r="U167" s="68">
        <v>3.9</v>
      </c>
      <c r="V167" s="69"/>
      <c r="W167" s="20">
        <f t="shared" ref="W167:W192" si="38">U167-R167</f>
        <v>-1.3522399185848397</v>
      </c>
    </row>
    <row r="168" spans="13:23" ht="14.4" customHeight="1" thickBot="1">
      <c r="M168" s="20"/>
      <c r="N168" s="20"/>
      <c r="Q168" s="5">
        <f t="shared" si="36"/>
        <v>6255.4970835978702</v>
      </c>
      <c r="R168" s="5">
        <f t="shared" si="37"/>
        <v>4.8048517261592796</v>
      </c>
      <c r="T168" s="68">
        <v>6301.8</v>
      </c>
      <c r="U168" s="68">
        <v>5.2</v>
      </c>
      <c r="W168" s="20">
        <f t="shared" si="38"/>
        <v>0.3951482738407206</v>
      </c>
    </row>
    <row r="169" spans="13:23" ht="14.4" customHeight="1" thickBot="1">
      <c r="M169" s="20"/>
      <c r="N169" s="20"/>
      <c r="Q169" s="5">
        <f t="shared" si="36"/>
        <v>6323.1060031162497</v>
      </c>
      <c r="R169" s="5">
        <f t="shared" si="37"/>
        <v>6.2280925595130396</v>
      </c>
      <c r="T169" s="68">
        <v>6370.5</v>
      </c>
      <c r="U169" s="68">
        <v>5.7</v>
      </c>
      <c r="W169" s="20">
        <f t="shared" si="38"/>
        <v>-0.52809255951303946</v>
      </c>
    </row>
    <row r="170" spans="13:23" ht="14.4" customHeight="1" thickBot="1">
      <c r="M170" s="20"/>
      <c r="N170" s="20"/>
      <c r="Q170" s="5">
        <f t="shared" si="36"/>
        <v>6358.4565259299397</v>
      </c>
      <c r="R170" s="5">
        <f t="shared" si="37"/>
        <v>6.64985636285647</v>
      </c>
      <c r="T170" s="68">
        <v>6376.3</v>
      </c>
      <c r="U170" s="68">
        <v>6.8</v>
      </c>
      <c r="W170" s="20">
        <f t="shared" si="38"/>
        <v>0.15014363714352985</v>
      </c>
    </row>
    <row r="171" spans="13:23" ht="14.4" customHeight="1" thickBot="1">
      <c r="M171" s="20"/>
      <c r="N171" s="20"/>
      <c r="Q171" s="5">
        <f t="shared" si="36"/>
        <v>6377.1764245357599</v>
      </c>
      <c r="R171" s="5">
        <f t="shared" si="37"/>
        <v>7.4510270793715803</v>
      </c>
      <c r="T171" s="68">
        <v>6419.4</v>
      </c>
      <c r="U171" s="68">
        <v>6</v>
      </c>
      <c r="W171" s="20">
        <f t="shared" si="38"/>
        <v>-1.4510270793715803</v>
      </c>
    </row>
    <row r="172" spans="13:23" ht="14.4" customHeight="1" thickBot="1">
      <c r="M172" s="20"/>
      <c r="N172" s="20"/>
      <c r="Q172" s="5">
        <f t="shared" si="36"/>
        <v>6420.2990481099096</v>
      </c>
      <c r="R172" s="5">
        <f t="shared" si="37"/>
        <v>6.2314456846569</v>
      </c>
      <c r="T172" s="68">
        <v>6469.4</v>
      </c>
      <c r="U172" s="68">
        <v>5.7</v>
      </c>
      <c r="W172" s="20">
        <f t="shared" si="38"/>
        <v>-0.53144568465689979</v>
      </c>
    </row>
    <row r="173" spans="13:23" ht="14.4" customHeight="1" thickBot="1">
      <c r="M173" s="20"/>
      <c r="N173" s="20"/>
      <c r="Q173" s="5">
        <f t="shared" si="36"/>
        <v>6471.6116273240996</v>
      </c>
      <c r="R173" s="5">
        <f t="shared" si="37"/>
        <v>5.9147150534783899</v>
      </c>
      <c r="T173" s="68">
        <v>6493.6</v>
      </c>
      <c r="U173" s="68">
        <v>6.2</v>
      </c>
      <c r="W173" s="20">
        <f t="shared" si="38"/>
        <v>0.28528494652161029</v>
      </c>
    </row>
    <row r="174" spans="13:23" ht="14.4" customHeight="1" thickBot="1">
      <c r="M174" s="20"/>
      <c r="N174" s="20"/>
      <c r="Q174" s="5">
        <f t="shared" si="36"/>
        <v>6496.1814942442597</v>
      </c>
      <c r="R174" s="5">
        <f t="shared" si="37"/>
        <v>6.8726456227914499</v>
      </c>
      <c r="T174" s="68">
        <v>6552.8</v>
      </c>
      <c r="U174" s="68">
        <v>5.3</v>
      </c>
      <c r="W174" s="20">
        <f t="shared" si="38"/>
        <v>-1.57264562279145</v>
      </c>
    </row>
    <row r="175" spans="13:23" ht="14.4" customHeight="1" thickBot="1">
      <c r="M175" s="20"/>
      <c r="N175" s="20"/>
      <c r="Q175" s="5">
        <f t="shared" si="36"/>
        <v>6554.3468934838002</v>
      </c>
      <c r="R175" s="5">
        <f t="shared" si="37"/>
        <v>6.0965337307942402</v>
      </c>
      <c r="T175" s="68">
        <v>6591.1</v>
      </c>
      <c r="U175" s="68">
        <v>5.7</v>
      </c>
      <c r="W175" s="20">
        <f t="shared" si="38"/>
        <v>-0.39653373079424004</v>
      </c>
    </row>
    <row r="176" spans="13:23" ht="12.75" customHeight="1" thickBot="1">
      <c r="M176" s="20"/>
      <c r="N176" s="20"/>
      <c r="Q176" s="5">
        <f t="shared" si="36"/>
        <v>6592.4552585028096</v>
      </c>
      <c r="R176" s="5">
        <f t="shared" si="37"/>
        <v>7.0408622001168304</v>
      </c>
      <c r="T176" s="68">
        <v>6611.6</v>
      </c>
      <c r="U176" s="68">
        <v>5.9</v>
      </c>
      <c r="W176" s="20">
        <f t="shared" si="38"/>
        <v>-1.14086220011683</v>
      </c>
    </row>
    <row r="177" spans="13:23" ht="14.4" customHeight="1" thickBot="1">
      <c r="M177" s="20"/>
      <c r="N177" s="20"/>
      <c r="Q177" s="5">
        <f t="shared" si="36"/>
        <v>6611.5930119882396</v>
      </c>
      <c r="R177" s="5">
        <f t="shared" si="37"/>
        <v>7.54601191764813</v>
      </c>
      <c r="T177" s="68">
        <v>6667.2</v>
      </c>
      <c r="U177" s="68">
        <v>6.2</v>
      </c>
      <c r="W177" s="20">
        <f t="shared" si="38"/>
        <v>-1.3460119176481298</v>
      </c>
    </row>
    <row r="178" spans="13:23" ht="14.4" customHeight="1" thickBot="1">
      <c r="M178" s="20"/>
      <c r="N178" s="20"/>
      <c r="Q178" s="5">
        <f t="shared" si="36"/>
        <v>6681.45834785642</v>
      </c>
      <c r="R178" s="5">
        <f t="shared" si="37"/>
        <v>6.6851167623671897</v>
      </c>
      <c r="T178" s="68">
        <v>6715.3</v>
      </c>
      <c r="U178" s="68">
        <v>6.1</v>
      </c>
      <c r="W178" s="20">
        <f t="shared" si="38"/>
        <v>-0.58511676236719001</v>
      </c>
    </row>
    <row r="179" spans="13:23" ht="14.4" customHeight="1" thickBot="1">
      <c r="M179" s="20"/>
      <c r="N179" s="20"/>
      <c r="Q179" s="5">
        <f t="shared" si="36"/>
        <v>0</v>
      </c>
      <c r="R179" s="5">
        <f t="shared" si="37"/>
        <v>0</v>
      </c>
      <c r="T179" s="68">
        <v>6722.9</v>
      </c>
      <c r="U179" s="68">
        <v>4.0999999999999996</v>
      </c>
      <c r="W179" s="20">
        <f t="shared" si="38"/>
        <v>4.0999999999999996</v>
      </c>
    </row>
    <row r="180" spans="13:23" ht="14.4" customHeight="1" thickBot="1">
      <c r="M180" s="20"/>
      <c r="N180" s="20"/>
      <c r="Q180" s="5">
        <f t="shared" si="36"/>
        <v>0</v>
      </c>
      <c r="R180" s="5">
        <f t="shared" si="37"/>
        <v>0</v>
      </c>
      <c r="T180" s="68">
        <v>6820.4</v>
      </c>
      <c r="U180" s="68">
        <v>3.6</v>
      </c>
      <c r="W180" s="20">
        <f t="shared" si="38"/>
        <v>3.6</v>
      </c>
    </row>
    <row r="181" spans="13:23">
      <c r="M181" s="20"/>
      <c r="N181" s="20"/>
      <c r="Q181" s="5" t="e">
        <f>#REF!</f>
        <v>#REF!</v>
      </c>
      <c r="R181" s="5" t="e">
        <f>#REF!</f>
        <v>#REF!</v>
      </c>
      <c r="W181" s="20" t="e">
        <f t="shared" si="38"/>
        <v>#REF!</v>
      </c>
    </row>
    <row r="182" spans="13:23">
      <c r="M182" s="20"/>
      <c r="N182" s="20"/>
      <c r="Q182" s="5" t="e">
        <f>#REF!</f>
        <v>#REF!</v>
      </c>
      <c r="R182" s="5" t="e">
        <f>#REF!</f>
        <v>#REF!</v>
      </c>
      <c r="W182" s="20" t="e">
        <f t="shared" si="38"/>
        <v>#REF!</v>
      </c>
    </row>
    <row r="183" spans="13:23">
      <c r="M183" s="20"/>
      <c r="N183" s="20"/>
      <c r="Q183" s="5" t="e">
        <f>#REF!</f>
        <v>#REF!</v>
      </c>
      <c r="R183" s="5" t="e">
        <f>#REF!</f>
        <v>#REF!</v>
      </c>
      <c r="W183" s="20" t="e">
        <f t="shared" si="38"/>
        <v>#REF!</v>
      </c>
    </row>
    <row r="184" spans="13:23">
      <c r="M184" s="20"/>
      <c r="N184" s="20"/>
      <c r="Q184" s="5" t="e">
        <f>#REF!</f>
        <v>#REF!</v>
      </c>
      <c r="R184" s="5" t="e">
        <f>#REF!</f>
        <v>#REF!</v>
      </c>
      <c r="W184" s="20" t="e">
        <f t="shared" si="38"/>
        <v>#REF!</v>
      </c>
    </row>
    <row r="185" spans="13:23">
      <c r="M185" s="20"/>
      <c r="N185" s="20"/>
      <c r="Q185" s="5" t="e">
        <f>#REF!</f>
        <v>#REF!</v>
      </c>
      <c r="R185" s="5" t="e">
        <f>#REF!</f>
        <v>#REF!</v>
      </c>
      <c r="W185" s="20" t="e">
        <f t="shared" si="38"/>
        <v>#REF!</v>
      </c>
    </row>
    <row r="186" spans="13:23">
      <c r="M186" s="20"/>
      <c r="N186" s="20"/>
      <c r="Q186" s="5" t="e">
        <f>#REF!</f>
        <v>#REF!</v>
      </c>
      <c r="R186" s="5" t="e">
        <f>#REF!</f>
        <v>#REF!</v>
      </c>
      <c r="W186" s="20" t="e">
        <f t="shared" si="38"/>
        <v>#REF!</v>
      </c>
    </row>
    <row r="187" spans="13:23">
      <c r="M187" s="20"/>
      <c r="N187" s="20"/>
      <c r="Q187" s="5" t="e">
        <f>#REF!</f>
        <v>#REF!</v>
      </c>
      <c r="R187" s="5" t="e">
        <f>#REF!</f>
        <v>#REF!</v>
      </c>
      <c r="W187" s="20" t="e">
        <f t="shared" si="38"/>
        <v>#REF!</v>
      </c>
    </row>
    <row r="188" spans="13:23">
      <c r="M188" s="20"/>
      <c r="N188" s="20"/>
      <c r="Q188" s="5" t="e">
        <f>#REF!</f>
        <v>#REF!</v>
      </c>
      <c r="R188" s="5" t="e">
        <f>#REF!</f>
        <v>#REF!</v>
      </c>
      <c r="W188" s="20" t="e">
        <f t="shared" si="38"/>
        <v>#REF!</v>
      </c>
    </row>
    <row r="189" spans="13:23">
      <c r="M189" s="20"/>
      <c r="N189" s="20"/>
      <c r="Q189" s="5" t="e">
        <f>#REF!</f>
        <v>#REF!</v>
      </c>
      <c r="R189" s="5" t="e">
        <f>#REF!</f>
        <v>#REF!</v>
      </c>
      <c r="W189" s="20" t="e">
        <f t="shared" si="38"/>
        <v>#REF!</v>
      </c>
    </row>
    <row r="190" spans="13:23">
      <c r="M190" s="20"/>
      <c r="N190" s="20"/>
      <c r="Q190" s="5" t="e">
        <f>#REF!</f>
        <v>#REF!</v>
      </c>
      <c r="R190" s="5" t="e">
        <f>#REF!</f>
        <v>#REF!</v>
      </c>
      <c r="W190" s="20" t="e">
        <f t="shared" si="38"/>
        <v>#REF!</v>
      </c>
    </row>
    <row r="191" spans="13:23" ht="15" customHeight="1">
      <c r="M191" s="20"/>
      <c r="N191" s="20"/>
      <c r="Q191" s="5" t="e">
        <f>#REF!</f>
        <v>#REF!</v>
      </c>
      <c r="R191" s="5" t="e">
        <f>#REF!</f>
        <v>#REF!</v>
      </c>
      <c r="W191" s="20" t="e">
        <f t="shared" si="38"/>
        <v>#REF!</v>
      </c>
    </row>
    <row r="192" spans="13:23" ht="15" customHeight="1">
      <c r="M192" s="20"/>
      <c r="N192" s="20"/>
      <c r="Q192" s="5" t="e">
        <f>#REF!</f>
        <v>#REF!</v>
      </c>
      <c r="R192" s="5" t="e">
        <f>#REF!</f>
        <v>#REF!</v>
      </c>
      <c r="W192" s="20" t="e">
        <f t="shared" si="38"/>
        <v>#REF!</v>
      </c>
    </row>
    <row r="193" spans="13:18">
      <c r="M193" s="20"/>
      <c r="N193" s="20"/>
      <c r="Q193" s="5"/>
      <c r="R193" s="5"/>
    </row>
    <row r="194" spans="13:18" ht="15" customHeight="1">
      <c r="M194" s="20"/>
      <c r="N194" s="20"/>
      <c r="Q194" s="5"/>
      <c r="R194" s="5"/>
    </row>
    <row r="195" spans="13:18">
      <c r="M195" s="20"/>
      <c r="N195" s="20"/>
      <c r="Q195" s="5"/>
      <c r="R195" s="5"/>
    </row>
    <row r="196" spans="13:18" ht="15" customHeight="1">
      <c r="M196" s="20"/>
      <c r="N196" s="20"/>
      <c r="Q196" s="5"/>
      <c r="R196" s="5"/>
    </row>
    <row r="197" spans="13:18" ht="15" customHeight="1">
      <c r="M197" s="20"/>
      <c r="N197" s="20"/>
      <c r="Q197" s="5"/>
      <c r="R197" s="5"/>
    </row>
    <row r="198" spans="13:18" ht="15" customHeight="1">
      <c r="M198" s="20"/>
      <c r="N198" s="20"/>
      <c r="Q198" s="5"/>
      <c r="R198" s="5"/>
    </row>
    <row r="199" spans="13:18" ht="15" customHeight="1">
      <c r="M199" s="20"/>
      <c r="N199" s="20"/>
      <c r="Q199" s="5"/>
      <c r="R199" s="5"/>
    </row>
    <row r="200" spans="13:18" ht="15" customHeight="1">
      <c r="M200" s="20"/>
      <c r="N200" s="20"/>
      <c r="Q200" s="5"/>
      <c r="R200" s="5"/>
    </row>
    <row r="201" spans="13:18" ht="15" customHeight="1">
      <c r="M201" s="20"/>
      <c r="N201" s="20"/>
      <c r="Q201" s="5"/>
      <c r="R201" s="5"/>
    </row>
    <row r="202" spans="13:18" ht="15" customHeight="1">
      <c r="M202" s="20"/>
      <c r="N202" s="20"/>
      <c r="Q202" s="5"/>
      <c r="R202" s="5"/>
    </row>
    <row r="203" spans="13:18" ht="15" customHeight="1">
      <c r="M203" s="20"/>
      <c r="N203" s="20"/>
      <c r="Q203" s="5"/>
      <c r="R203" s="5"/>
    </row>
    <row r="204" spans="13:18" ht="15" customHeight="1">
      <c r="M204" s="20"/>
      <c r="N204" s="20"/>
      <c r="Q204" s="5"/>
      <c r="R204" s="5"/>
    </row>
    <row r="205" spans="13:18" ht="15" customHeight="1">
      <c r="M205" s="20"/>
      <c r="N205" s="20"/>
      <c r="Q205" s="5"/>
      <c r="R205" s="5"/>
    </row>
    <row r="206" spans="13:18" ht="15" customHeight="1">
      <c r="M206" s="20"/>
      <c r="N206" s="20"/>
      <c r="Q206" s="5"/>
      <c r="R206" s="5"/>
    </row>
    <row r="207" spans="13:18" ht="15" customHeight="1">
      <c r="M207" s="20"/>
      <c r="N207" s="20"/>
      <c r="Q207" s="5"/>
      <c r="R207" s="5"/>
    </row>
    <row r="208" spans="13:18" ht="15" customHeight="1">
      <c r="M208" s="20"/>
      <c r="N208" s="20"/>
      <c r="Q208" s="5"/>
      <c r="R208" s="5"/>
    </row>
    <row r="209" spans="13:18" ht="15" customHeight="1">
      <c r="M209" s="20"/>
      <c r="N209" s="20"/>
      <c r="Q209" s="5"/>
      <c r="R209" s="5"/>
    </row>
    <row r="210" spans="13:18" ht="15" customHeight="1">
      <c r="M210" s="20"/>
      <c r="N210" s="20"/>
      <c r="Q210" s="5"/>
      <c r="R210" s="5"/>
    </row>
    <row r="211" spans="13:18" ht="15" customHeight="1">
      <c r="M211" s="20"/>
      <c r="N211" s="20"/>
      <c r="Q211" s="5"/>
      <c r="R211" s="5"/>
    </row>
    <row r="212" spans="13:18">
      <c r="M212" s="20"/>
      <c r="N212" s="20"/>
      <c r="Q212" s="5"/>
      <c r="R212" s="5"/>
    </row>
    <row r="213" spans="13:18" ht="15" customHeight="1">
      <c r="M213" s="20"/>
      <c r="N213" s="20"/>
      <c r="Q213" s="5"/>
      <c r="R213" s="5"/>
    </row>
    <row r="214" spans="13:18" ht="15" customHeight="1">
      <c r="M214" s="20"/>
      <c r="N214" s="20"/>
      <c r="Q214" s="5"/>
      <c r="R214" s="5"/>
    </row>
    <row r="215" spans="13:18">
      <c r="M215" s="20"/>
      <c r="N215" s="20"/>
      <c r="Q215" s="5"/>
      <c r="R215" s="5"/>
    </row>
    <row r="216" spans="13:18">
      <c r="M216" s="20"/>
      <c r="N216" s="20"/>
      <c r="Q216" s="5"/>
      <c r="R216" s="5"/>
    </row>
    <row r="217" spans="13:18">
      <c r="M217" s="20"/>
      <c r="N217" s="20"/>
      <c r="Q217" s="5"/>
      <c r="R217" s="5"/>
    </row>
    <row r="218" spans="13:18">
      <c r="N218" s="20"/>
      <c r="Q218" s="5"/>
      <c r="R218" s="5"/>
    </row>
    <row r="219" spans="13:18">
      <c r="N219" s="20"/>
      <c r="Q219" s="5"/>
      <c r="R219" s="5"/>
    </row>
    <row r="220" spans="13:18">
      <c r="N220" s="20"/>
      <c r="Q220" s="5"/>
      <c r="R220" s="5"/>
    </row>
    <row r="221" spans="13:18">
      <c r="N221" s="20"/>
      <c r="Q221" s="5"/>
      <c r="R221" s="5"/>
    </row>
    <row r="222" spans="13:18">
      <c r="N222" s="20"/>
      <c r="Q222" s="5"/>
      <c r="R222" s="5"/>
    </row>
    <row r="223" spans="13:18">
      <c r="N223" s="20"/>
      <c r="Q223" s="5"/>
      <c r="R223" s="5"/>
    </row>
    <row r="224" spans="13:18">
      <c r="N224" s="20"/>
      <c r="Q224" s="5"/>
      <c r="R224" s="5"/>
    </row>
    <row r="225" spans="14:18">
      <c r="N225" s="20"/>
      <c r="Q225" s="5"/>
      <c r="R225" s="5"/>
    </row>
    <row r="226" spans="14:18">
      <c r="N226" s="20"/>
      <c r="Q226" s="5"/>
      <c r="R226" s="5"/>
    </row>
    <row r="227" spans="14:18">
      <c r="N227" s="20"/>
      <c r="Q227" s="5"/>
      <c r="R227" s="5"/>
    </row>
    <row r="228" spans="14:18">
      <c r="N228" s="20"/>
      <c r="Q228" s="5"/>
      <c r="R228" s="5"/>
    </row>
    <row r="229" spans="14:18">
      <c r="N229" s="20"/>
      <c r="Q229" s="5"/>
      <c r="R229" s="5"/>
    </row>
    <row r="230" spans="14:18">
      <c r="N230" s="20"/>
      <c r="Q230" s="5"/>
      <c r="R230" s="5"/>
    </row>
    <row r="231" spans="14:18">
      <c r="N231" s="20"/>
      <c r="Q231" s="5"/>
      <c r="R231" s="5"/>
    </row>
    <row r="232" spans="14:18">
      <c r="N232" s="20"/>
      <c r="Q232" s="5"/>
      <c r="R232" s="5"/>
    </row>
    <row r="233" spans="14:18">
      <c r="N233" s="20"/>
      <c r="Q233" s="5"/>
      <c r="R233" s="5"/>
    </row>
    <row r="234" spans="14:18">
      <c r="N234" s="20"/>
      <c r="Q234" s="5"/>
      <c r="R234" s="5"/>
    </row>
    <row r="235" spans="14:18">
      <c r="N235" s="20"/>
      <c r="Q235" s="5"/>
      <c r="R235" s="5"/>
    </row>
    <row r="236" spans="14:18">
      <c r="N236" s="20"/>
      <c r="Q236" s="5"/>
      <c r="R236" s="5"/>
    </row>
    <row r="237" spans="14:18">
      <c r="N237" s="20"/>
      <c r="Q237" s="5"/>
      <c r="R237" s="5"/>
    </row>
    <row r="238" spans="14:18">
      <c r="N238" s="20"/>
      <c r="Q238" s="5"/>
      <c r="R238" s="5"/>
    </row>
    <row r="239" spans="14:18">
      <c r="N239" s="20"/>
      <c r="Q239" s="5"/>
      <c r="R239" s="5"/>
    </row>
    <row r="240" spans="14:18">
      <c r="N240" s="20"/>
      <c r="Q240" s="5"/>
      <c r="R240" s="5"/>
    </row>
    <row r="241" spans="14:18">
      <c r="N241" s="20"/>
      <c r="Q241" s="5"/>
      <c r="R241" s="5"/>
    </row>
    <row r="242" spans="14:18">
      <c r="N242" s="20"/>
      <c r="Q242" s="5"/>
      <c r="R242" s="5"/>
    </row>
    <row r="243" spans="14:18">
      <c r="N243" s="20"/>
      <c r="Q243" s="5"/>
      <c r="R243" s="5"/>
    </row>
    <row r="244" spans="14:18">
      <c r="N244" s="20"/>
      <c r="Q244" s="5"/>
      <c r="R244" s="5"/>
    </row>
    <row r="245" spans="14:18">
      <c r="N245" s="20"/>
      <c r="Q245" s="5"/>
      <c r="R245" s="5"/>
    </row>
    <row r="246" spans="14:18">
      <c r="N246" s="20"/>
      <c r="Q246" s="5"/>
      <c r="R246" s="5"/>
    </row>
    <row r="247" spans="14:18">
      <c r="N247" s="20"/>
      <c r="Q247" s="5"/>
      <c r="R247" s="5"/>
    </row>
    <row r="248" spans="14:18">
      <c r="N248" s="20"/>
      <c r="Q248" s="5"/>
      <c r="R248" s="5"/>
    </row>
    <row r="249" spans="14:18">
      <c r="N249" s="20"/>
    </row>
    <row r="250" spans="14:18">
      <c r="N250" s="20"/>
    </row>
    <row r="251" spans="14:18">
      <c r="N251" s="20"/>
    </row>
    <row r="252" spans="14:18">
      <c r="N252" s="20"/>
    </row>
    <row r="253" spans="14:18">
      <c r="N253" s="20"/>
    </row>
    <row r="254" spans="14:18">
      <c r="N254" s="20"/>
    </row>
    <row r="255" spans="14:18">
      <c r="N255" s="20"/>
    </row>
    <row r="256" spans="14:18" ht="15" customHeight="1">
      <c r="N256" s="20"/>
    </row>
    <row r="257" spans="14:14">
      <c r="N257" s="20"/>
    </row>
    <row r="258" spans="14:14" ht="15" customHeight="1">
      <c r="N258" s="20"/>
    </row>
    <row r="259" spans="14:14">
      <c r="N259" s="20"/>
    </row>
    <row r="260" spans="14:14">
      <c r="N260" s="20"/>
    </row>
    <row r="261" spans="14:14">
      <c r="N261" s="20"/>
    </row>
    <row r="262" spans="14:14">
      <c r="N262" s="20"/>
    </row>
    <row r="263" spans="14:14">
      <c r="N263" s="20"/>
    </row>
    <row r="264" spans="14:14">
      <c r="N264" s="20"/>
    </row>
    <row r="265" spans="14:14">
      <c r="N265" s="20"/>
    </row>
    <row r="266" spans="14:14">
      <c r="N266" s="20"/>
    </row>
    <row r="267" spans="14:14">
      <c r="N267" s="20"/>
    </row>
    <row r="268" spans="14:14">
      <c r="N268" s="20"/>
    </row>
    <row r="269" spans="14:14">
      <c r="N269" s="20"/>
    </row>
    <row r="270" spans="14:14">
      <c r="N270" s="20"/>
    </row>
    <row r="271" spans="14:14">
      <c r="N271" s="20"/>
    </row>
    <row r="272" spans="14:14">
      <c r="N272" s="20"/>
    </row>
    <row r="273" spans="14:14">
      <c r="N273" s="20"/>
    </row>
    <row r="274" spans="14:14">
      <c r="N274" s="20"/>
    </row>
    <row r="275" spans="14:14">
      <c r="N275" s="20"/>
    </row>
    <row r="276" spans="14:14">
      <c r="N276" s="20"/>
    </row>
    <row r="277" spans="14:14">
      <c r="N277" s="20"/>
    </row>
    <row r="278" spans="14:14">
      <c r="N278" s="20"/>
    </row>
    <row r="279" spans="14:14">
      <c r="N279" s="20"/>
    </row>
    <row r="280" spans="14:14">
      <c r="N280" s="20"/>
    </row>
    <row r="281" spans="14:14">
      <c r="N281" s="20"/>
    </row>
    <row r="282" spans="14:14">
      <c r="N282" s="20"/>
    </row>
    <row r="283" spans="14:14">
      <c r="N283" s="20"/>
    </row>
    <row r="284" spans="14:14">
      <c r="N284" s="20"/>
    </row>
    <row r="285" spans="14:14">
      <c r="N285" s="20"/>
    </row>
  </sheetData>
  <autoFilter ref="B1:J145" xr:uid="{00000000-0009-0000-0000-000001000000}"/>
  <mergeCells count="27">
    <mergeCell ref="AC57:AD57"/>
    <mergeCell ref="AE31:AF31"/>
    <mergeCell ref="AG31:AH31"/>
    <mergeCell ref="AH53:AI53"/>
    <mergeCell ref="AG28:AH29"/>
    <mergeCell ref="AI34:AJ34"/>
    <mergeCell ref="Q38:R38"/>
    <mergeCell ref="AE33:AF33"/>
    <mergeCell ref="AG32:AH32"/>
    <mergeCell ref="AG34:AH34"/>
    <mergeCell ref="AE32:AF32"/>
    <mergeCell ref="F2:J2"/>
    <mergeCell ref="F106:J106"/>
    <mergeCell ref="F144:J144"/>
    <mergeCell ref="AI32:AJ32"/>
    <mergeCell ref="AI31:AJ31"/>
    <mergeCell ref="AE34:AF34"/>
    <mergeCell ref="AE30:AF30"/>
    <mergeCell ref="AI28:AJ29"/>
    <mergeCell ref="AG30:AH30"/>
    <mergeCell ref="AG33:AH33"/>
    <mergeCell ref="AI33:AJ33"/>
    <mergeCell ref="F143:J143"/>
    <mergeCell ref="F7:J7"/>
    <mergeCell ref="AE28:AF29"/>
    <mergeCell ref="AI30:AJ30"/>
    <mergeCell ref="F12:J12"/>
  </mergeCells>
  <conditionalFormatting sqref="I3:I6 I8:I11 I13:I105 I107:I142 I145">
    <cfRule type="cellIs" dxfId="106" priority="33" stopIfTrue="1" operator="equal">
      <formula>"A"</formula>
    </cfRule>
    <cfRule type="cellIs" dxfId="105" priority="34" stopIfTrue="1" operator="equal">
      <formula>"B"</formula>
    </cfRule>
    <cfRule type="cellIs" dxfId="104" priority="35" stopIfTrue="1" operator="equal">
      <formula>"C"</formula>
    </cfRule>
    <cfRule type="cellIs" dxfId="103" priority="36" stopIfTrue="1" operator="equal">
      <formula>"D"</formula>
    </cfRule>
    <cfRule type="cellIs" dxfId="102" priority="37" stopIfTrue="1" operator="equal">
      <formula>"E"</formula>
    </cfRule>
  </conditionalFormatting>
  <conditionalFormatting sqref="J3:J6 J8:J11 J13:J105 J107:J142 J145">
    <cfRule type="expression" dxfId="101" priority="28" stopIfTrue="1">
      <formula>I3="A"</formula>
    </cfRule>
    <cfRule type="expression" dxfId="100" priority="29" stopIfTrue="1">
      <formula>I3="B"</formula>
    </cfRule>
    <cfRule type="expression" dxfId="99" priority="30" stopIfTrue="1">
      <formula>I3="C"</formula>
    </cfRule>
    <cfRule type="expression" dxfId="98" priority="31" stopIfTrue="1">
      <formula>I3="D"</formula>
    </cfRule>
    <cfRule type="expression" dxfId="97" priority="32" stopIfTrue="1">
      <formula>I3="F"</formula>
    </cfRule>
  </conditionalFormatting>
  <conditionalFormatting sqref="X2:X14">
    <cfRule type="cellIs" dxfId="96" priority="18" stopIfTrue="1" operator="equal">
      <formula>"A"</formula>
    </cfRule>
    <cfRule type="cellIs" dxfId="95" priority="19" stopIfTrue="1" operator="equal">
      <formula>"B"</formula>
    </cfRule>
    <cfRule type="cellIs" dxfId="94" priority="20" stopIfTrue="1" operator="equal">
      <formula>"C"</formula>
    </cfRule>
    <cfRule type="cellIs" dxfId="93" priority="21" stopIfTrue="1" operator="equal">
      <formula>"D"</formula>
    </cfRule>
    <cfRule type="cellIs" dxfId="92" priority="22" stopIfTrue="1" operator="equal">
      <formula>"E"</formula>
    </cfRule>
  </conditionalFormatting>
  <conditionalFormatting sqref="Y2:Y14">
    <cfRule type="expression" dxfId="91" priority="13" stopIfTrue="1">
      <formula>X2="A"</formula>
    </cfRule>
    <cfRule type="expression" dxfId="90" priority="14" stopIfTrue="1">
      <formula>X2="B"</formula>
    </cfRule>
    <cfRule type="expression" dxfId="89" priority="15" stopIfTrue="1">
      <formula>X2="C"</formula>
    </cfRule>
    <cfRule type="expression" dxfId="88" priority="16" stopIfTrue="1">
      <formula>X2="D"</formula>
    </cfRule>
    <cfRule type="expression" dxfId="87" priority="17" stopIfTrue="1">
      <formula>X2="F"</formula>
    </cfRule>
  </conditionalFormatting>
  <conditionalFormatting sqref="K2:K144">
    <cfRule type="expression" dxfId="86" priority="38" stopIfTrue="1">
      <formula>#REF!="A"</formula>
    </cfRule>
    <cfRule type="expression" dxfId="85" priority="39" stopIfTrue="1">
      <formula>#REF!="B"</formula>
    </cfRule>
    <cfRule type="expression" dxfId="84" priority="40" stopIfTrue="1">
      <formula>#REF!="C"</formula>
    </cfRule>
    <cfRule type="expression" dxfId="83" priority="41" stopIfTrue="1">
      <formula>#REF!="D"</formula>
    </cfRule>
    <cfRule type="expression" dxfId="82" priority="42" stopIfTrue="1">
      <formula>#REF!="F"</formula>
    </cfRule>
  </conditionalFormatting>
  <conditionalFormatting sqref="AE5">
    <cfRule type="expression" dxfId="81" priority="2" stopIfTrue="1">
      <formula>AD5="A"</formula>
    </cfRule>
    <cfRule type="expression" dxfId="80" priority="3" stopIfTrue="1">
      <formula>AD5="B"</formula>
    </cfRule>
    <cfRule type="expression" dxfId="79" priority="4" stopIfTrue="1">
      <formula>AD5="C"</formula>
    </cfRule>
    <cfRule type="expression" dxfId="78" priority="5" stopIfTrue="1">
      <formula>AD5="D"</formula>
    </cfRule>
    <cfRule type="expression" dxfId="77" priority="6" stopIfTrue="1">
      <formula>AD5="F"</formula>
    </cfRule>
  </conditionalFormatting>
  <conditionalFormatting sqref="W38:W192">
    <cfRule type="cellIs" dxfId="76" priority="1" operator="greaterThan">
      <formula>0</formula>
    </cfRule>
  </conditionalFormatting>
  <pageMargins left="0.75" right="0.75" top="1" bottom="1" header="0.5" footer="0.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AJ286"/>
  <sheetViews>
    <sheetView topLeftCell="F1" zoomScaleNormal="100" workbookViewId="0">
      <selection activeCell="H142" sqref="H142"/>
    </sheetView>
  </sheetViews>
  <sheetFormatPr defaultColWidth="9.21875" defaultRowHeight="13.8"/>
  <cols>
    <col min="1" max="1" width="7.77734375" style="47" customWidth="1"/>
    <col min="2" max="4" width="7.77734375" style="5" customWidth="1"/>
    <col min="5" max="6" width="7.77734375" style="6" customWidth="1"/>
    <col min="7" max="7" width="7.77734375" style="29" customWidth="1"/>
    <col min="8" max="8" width="7.77734375" style="5" customWidth="1"/>
    <col min="9" max="9" width="7.77734375" style="21" customWidth="1"/>
    <col min="10" max="10" width="30.6640625" style="12" customWidth="1"/>
    <col min="11" max="11" width="30.21875" style="17" customWidth="1"/>
    <col min="12" max="12" width="9.5546875" style="32" bestFit="1" customWidth="1"/>
    <col min="13" max="13" width="13.44140625" style="17" bestFit="1" customWidth="1"/>
    <col min="14" max="14" width="8.21875" style="17" bestFit="1" customWidth="1"/>
    <col min="15" max="15" width="6.44140625" style="17" bestFit="1" customWidth="1"/>
    <col min="16" max="16" width="7.77734375" style="17" customWidth="1"/>
    <col min="17" max="19" width="7.77734375" style="20" customWidth="1"/>
    <col min="20" max="21" width="7.77734375" style="35" customWidth="1"/>
    <col min="22" max="23" width="7.77734375" style="20" customWidth="1"/>
    <col min="24" max="24" width="7.77734375" style="17" customWidth="1"/>
    <col min="25" max="25" width="30.77734375" style="17" customWidth="1"/>
    <col min="26" max="28" width="9.21875" style="17" customWidth="1"/>
    <col min="29" max="16384" width="9.21875" style="17"/>
  </cols>
  <sheetData>
    <row r="1" spans="1:31" s="16" customFormat="1" ht="43.2" customHeight="1">
      <c r="A1" s="46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8" t="s">
        <v>6</v>
      </c>
      <c r="H1" s="8" t="s">
        <v>7</v>
      </c>
      <c r="I1" s="28" t="s">
        <v>8</v>
      </c>
      <c r="J1" s="10" t="s">
        <v>9</v>
      </c>
      <c r="K1" s="26" t="s">
        <v>10</v>
      </c>
      <c r="L1" s="33" t="s">
        <v>7</v>
      </c>
      <c r="P1" s="3" t="s">
        <v>0</v>
      </c>
      <c r="Q1" s="4" t="s">
        <v>1</v>
      </c>
      <c r="R1" s="1" t="s">
        <v>2</v>
      </c>
      <c r="S1" s="1" t="s">
        <v>3</v>
      </c>
      <c r="T1" s="2" t="s">
        <v>4</v>
      </c>
      <c r="U1" s="2" t="s">
        <v>5</v>
      </c>
      <c r="V1" s="1" t="s">
        <v>6</v>
      </c>
      <c r="W1" s="1" t="s">
        <v>7</v>
      </c>
      <c r="X1" s="13" t="s">
        <v>8</v>
      </c>
      <c r="Y1" s="15" t="s">
        <v>9</v>
      </c>
      <c r="Z1" s="31" t="s">
        <v>10</v>
      </c>
    </row>
    <row r="2" spans="1:31" ht="16.5" customHeight="1">
      <c r="A2" s="47">
        <v>1</v>
      </c>
      <c r="B2" s="5">
        <v>0</v>
      </c>
      <c r="C2" s="5">
        <v>15.2326065139306</v>
      </c>
      <c r="D2" s="5">
        <v>15.2326065139306</v>
      </c>
      <c r="E2" s="6">
        <v>0.39500000000000002</v>
      </c>
      <c r="F2" s="135" t="s">
        <v>11</v>
      </c>
      <c r="G2" s="136"/>
      <c r="H2" s="136"/>
      <c r="I2" s="136"/>
      <c r="J2" s="134"/>
      <c r="K2" s="21">
        <f t="shared" ref="K2:K33" si="0">_xlfn.IFNA(_xlfn.RANK.EQ(L2,L:L,0),0)</f>
        <v>130</v>
      </c>
      <c r="L2" s="34">
        <f t="shared" ref="L2:L33" si="1">H2</f>
        <v>0</v>
      </c>
      <c r="M2" s="16"/>
      <c r="N2" s="16"/>
      <c r="P2" s="11">
        <f t="shared" ref="P2:P14" si="2">_xlfn.XLOOKUP($Z2,$K:$K,A:A)</f>
        <v>61</v>
      </c>
      <c r="Q2" s="5">
        <f t="shared" ref="Q2:Q14" si="3">_xlfn.XLOOKUP($Z2,$K:$K,B:B)</f>
        <v>2287.63727433862</v>
      </c>
      <c r="R2" s="5">
        <f t="shared" ref="R2:R14" si="4">_xlfn.XLOOKUP($Z2,$K:$K,C:C)</f>
        <v>2324.40619075825</v>
      </c>
      <c r="S2" s="5">
        <f t="shared" ref="S2:S14" si="5">_xlfn.XLOOKUP($Z2,$K:$K,D:D)</f>
        <v>36.768916419629932</v>
      </c>
      <c r="T2" s="6">
        <f t="shared" ref="T2:T14" si="6">_xlfn.XLOOKUP($Z2,$K:$K,E:E)</f>
        <v>0.39500000000000002</v>
      </c>
      <c r="U2" s="6">
        <f t="shared" ref="U2:U14" si="7">_xlfn.XLOOKUP($Z2,$K:$K,F:F)</f>
        <v>0.349320811379566</v>
      </c>
      <c r="V2" s="5">
        <f t="shared" ref="V2:V14" si="8">_xlfn.XLOOKUP($Z2,$K:$K,G:G)</f>
        <v>2291.8528261023698</v>
      </c>
      <c r="W2" s="5">
        <f t="shared" ref="W2:W14" si="9">_xlfn.XLOOKUP($Z2,$K:$K,H:H)</f>
        <v>21</v>
      </c>
      <c r="X2" s="7" t="str">
        <f t="shared" ref="X2:X14" si="10">_xlfn.XLOOKUP($Z2,$K:$K,I:I)</f>
        <v>D</v>
      </c>
      <c r="Y2" s="12" t="str">
        <f t="shared" ref="Y2:Y14" si="11">_xlfn.XLOOKUP($Z2,$K:$K,J:J)</f>
        <v>█████████████████████</v>
      </c>
      <c r="Z2" s="17">
        <v>1</v>
      </c>
    </row>
    <row r="3" spans="1:31">
      <c r="A3" s="47">
        <v>2</v>
      </c>
      <c r="B3" s="5">
        <v>17.232606513930602</v>
      </c>
      <c r="C3" s="5">
        <v>53.120411196752201</v>
      </c>
      <c r="D3" s="5">
        <v>35.887804682821603</v>
      </c>
      <c r="E3" s="6">
        <v>0.39500000000000002</v>
      </c>
      <c r="F3" s="124">
        <v>0.37724066368666898</v>
      </c>
      <c r="G3" s="5">
        <v>30.4125073750814</v>
      </c>
      <c r="H3" s="5">
        <v>4.4960345097038399</v>
      </c>
      <c r="I3" s="125" t="str">
        <f>IF($H3="","",IF(OR($H3&lt;0,$H3&gt;100),"E",IF($H3&lt;$AA$124,$Z$124,IF($H3&lt;=$AA$125,$Z$125,IF($H3&lt;=$AA$126,$Z$126,IF($H3&lt;=$AA$127,$Z$127,IF($H3&lt;=$AA$128,$Z$128,"")))))))</f>
        <v>A</v>
      </c>
      <c r="J3" s="126" t="str">
        <f>IF(OR($H3&lt;0,$H3&gt;100),"",DataBar(H3))</f>
        <v>████</v>
      </c>
      <c r="K3" s="21">
        <f t="shared" si="0"/>
        <v>77</v>
      </c>
      <c r="L3" s="34">
        <f t="shared" si="1"/>
        <v>4.4960345097038399</v>
      </c>
      <c r="M3" s="16"/>
      <c r="N3" s="16"/>
      <c r="P3" s="11">
        <f t="shared" si="2"/>
        <v>95</v>
      </c>
      <c r="Q3" s="5">
        <f t="shared" si="3"/>
        <v>3614.3712720399999</v>
      </c>
      <c r="R3" s="5">
        <f t="shared" si="4"/>
        <v>3651.1401884596298</v>
      </c>
      <c r="S3" s="5">
        <f t="shared" si="5"/>
        <v>36.768916419629932</v>
      </c>
      <c r="T3" s="6">
        <f t="shared" si="6"/>
        <v>0.39500000000000002</v>
      </c>
      <c r="U3" s="6">
        <f t="shared" si="7"/>
        <v>0.357317300382892</v>
      </c>
      <c r="V3" s="5">
        <f t="shared" si="8"/>
        <v>3635.9898725559901</v>
      </c>
      <c r="W3" s="5">
        <f t="shared" si="9"/>
        <v>9.5399239536980307</v>
      </c>
      <c r="X3" s="7" t="str">
        <f t="shared" si="10"/>
        <v>B</v>
      </c>
      <c r="Y3" s="12" t="str">
        <f t="shared" si="11"/>
        <v>██████████</v>
      </c>
      <c r="Z3" s="17">
        <v>2</v>
      </c>
    </row>
    <row r="4" spans="1:31" ht="15" customHeight="1">
      <c r="A4" s="47">
        <v>3</v>
      </c>
      <c r="B4" s="5">
        <v>55.120411196752201</v>
      </c>
      <c r="C4" s="5">
        <v>91.228493813776296</v>
      </c>
      <c r="D4" s="5">
        <v>36.108082617024102</v>
      </c>
      <c r="E4" s="6">
        <v>0.39500000000000002</v>
      </c>
      <c r="F4" s="124">
        <v>0.37219729076296698</v>
      </c>
      <c r="G4" s="5">
        <v>67.995840708414704</v>
      </c>
      <c r="H4" s="5">
        <v>5.7728377815272198</v>
      </c>
      <c r="I4" s="125" t="str">
        <f>IF($H4="","",IF(OR($H4&lt;0,$H4&gt;100),"E",IF($H4&lt;$AA$124,$Z$124,IF($H4&lt;=$AA$125,$Z$125,IF($H4&lt;=$AA$126,$Z$126,IF($H4&lt;=$AA$127,$Z$127,IF($H4&lt;=$AA$128,$Z$128,"")))))))</f>
        <v>B</v>
      </c>
      <c r="J4" s="126" t="str">
        <f>IF(OR($H4&lt;0,$H4&gt;100),"",DataBar(H4))</f>
        <v>██████</v>
      </c>
      <c r="K4" s="21">
        <f t="shared" si="0"/>
        <v>32</v>
      </c>
      <c r="L4" s="34">
        <f t="shared" si="1"/>
        <v>5.7728377815272198</v>
      </c>
      <c r="M4" s="16"/>
      <c r="N4" s="16"/>
      <c r="P4" s="11">
        <f t="shared" si="2"/>
        <v>52</v>
      </c>
      <c r="Q4" s="5">
        <f t="shared" si="3"/>
        <v>1937.6156368909201</v>
      </c>
      <c r="R4" s="5">
        <f t="shared" si="4"/>
        <v>1975.70622091576</v>
      </c>
      <c r="S4" s="5">
        <f t="shared" si="5"/>
        <v>38.090584024839927</v>
      </c>
      <c r="T4" s="6">
        <f t="shared" si="6"/>
        <v>0.39500000000000002</v>
      </c>
      <c r="U4" s="6">
        <f t="shared" si="7"/>
        <v>0.360649862446981</v>
      </c>
      <c r="V4" s="5">
        <f t="shared" si="8"/>
        <v>1951.11452864186</v>
      </c>
      <c r="W4" s="5">
        <f t="shared" si="9"/>
        <v>8.69623735519456</v>
      </c>
      <c r="X4" s="7" t="str">
        <f t="shared" si="10"/>
        <v>B</v>
      </c>
      <c r="Y4" s="12" t="str">
        <f t="shared" si="11"/>
        <v>█████████</v>
      </c>
      <c r="Z4" s="17">
        <v>3</v>
      </c>
    </row>
    <row r="5" spans="1:31" ht="15" customHeight="1">
      <c r="A5" s="47">
        <v>4</v>
      </c>
      <c r="B5" s="5">
        <v>93.228493813776296</v>
      </c>
      <c r="C5" s="5">
        <v>130.878521970218</v>
      </c>
      <c r="D5" s="5">
        <v>37.650028156441707</v>
      </c>
      <c r="E5" s="6">
        <v>0.39500000000000002</v>
      </c>
      <c r="F5" s="124">
        <v>0.37624607383998399</v>
      </c>
      <c r="G5" s="5">
        <v>107.495840708415</v>
      </c>
      <c r="H5" s="5">
        <v>5</v>
      </c>
      <c r="I5" s="125" t="str">
        <f>IF($H5="","",IF(OR($H5&lt;0,$H5&gt;100),"E",IF($H5&lt;$AA$124,$Z$124,IF($H5&lt;=$AA$125,$Z$125,IF($H5&lt;=$AA$126,$Z$126,IF($H5&lt;=$AA$127,$Z$127,IF($H5&lt;=$AA$128,$Z$128,"")))))))</f>
        <v>B</v>
      </c>
      <c r="J5" s="126" t="str">
        <f>IF(OR($H5&lt;0,$H5&gt;100),"",DataBar(H5))</f>
        <v>█████</v>
      </c>
      <c r="K5" s="21">
        <f t="shared" si="0"/>
        <v>53</v>
      </c>
      <c r="L5" s="34">
        <f t="shared" si="1"/>
        <v>5</v>
      </c>
      <c r="M5" s="16"/>
      <c r="N5" s="16"/>
      <c r="P5" s="11">
        <f t="shared" si="2"/>
        <v>87</v>
      </c>
      <c r="Q5" s="5">
        <f t="shared" si="3"/>
        <v>3302.2374392751199</v>
      </c>
      <c r="R5" s="5">
        <f t="shared" si="4"/>
        <v>3340.1077453657699</v>
      </c>
      <c r="S5" s="5">
        <f t="shared" si="5"/>
        <v>37.870306090650047</v>
      </c>
      <c r="T5" s="6">
        <f t="shared" si="6"/>
        <v>0.39500000000000002</v>
      </c>
      <c r="U5" s="6">
        <f t="shared" si="7"/>
        <v>0.36142993700563197</v>
      </c>
      <c r="V5" s="5">
        <f t="shared" si="8"/>
        <v>3336.4707236198201</v>
      </c>
      <c r="W5" s="5">
        <f t="shared" si="9"/>
        <v>8.4987501251563593</v>
      </c>
      <c r="X5" s="7" t="str">
        <f t="shared" si="10"/>
        <v>B</v>
      </c>
      <c r="Y5" s="12" t="str">
        <f t="shared" si="11"/>
        <v>████████</v>
      </c>
      <c r="Z5" s="17">
        <v>4</v>
      </c>
      <c r="AE5" s="12">
        <f>_xlfn.XLOOKUP($Z5,$K:$K,P:P)</f>
        <v>0</v>
      </c>
    </row>
    <row r="6" spans="1:31" ht="15" customHeight="1">
      <c r="A6" s="47">
        <v>5</v>
      </c>
      <c r="B6" s="5">
        <v>132.878521970218</v>
      </c>
      <c r="C6" s="5">
        <v>170.308272192456</v>
      </c>
      <c r="D6" s="5">
        <v>37.429750222237999</v>
      </c>
      <c r="E6" s="6">
        <v>0.39500000000000002</v>
      </c>
      <c r="F6" s="6">
        <v>0.38225123185823001</v>
      </c>
      <c r="G6" s="5">
        <v>168.07917404174799</v>
      </c>
      <c r="H6" s="5">
        <v>3.2275362384227799</v>
      </c>
      <c r="I6" s="7" t="str">
        <f>IF($H6="","",IF(OR($H6&lt;0,$H6&gt;100),"E",IF($H6&lt;$AA$124,$Z$124,IF($H6&lt;=$AA$125,$Z$125,IF($H6&lt;=$AA$126,$Z$126,IF($H6&lt;=$AA$127,$Z$127,IF($H6&lt;=$AA$128,$Z$128,"")))))))</f>
        <v>A</v>
      </c>
      <c r="J6" s="12" t="str">
        <f>IF(OR($H6&lt;0,$H6&gt;100),"",DataBar(H6))</f>
        <v>███</v>
      </c>
      <c r="K6" s="21">
        <f t="shared" si="0"/>
        <v>122</v>
      </c>
      <c r="L6" s="34">
        <f t="shared" si="1"/>
        <v>3.2275362384227799</v>
      </c>
      <c r="M6" s="16"/>
      <c r="N6" s="16"/>
      <c r="P6" s="11">
        <f t="shared" si="2"/>
        <v>23</v>
      </c>
      <c r="Q6" s="5">
        <f t="shared" si="3"/>
        <v>835.56513207603996</v>
      </c>
      <c r="R6" s="5">
        <f t="shared" si="4"/>
        <v>872.33404849567103</v>
      </c>
      <c r="S6" s="5">
        <f t="shared" si="5"/>
        <v>36.768916419631068</v>
      </c>
      <c r="T6" s="6">
        <f t="shared" si="6"/>
        <v>0.39500000000000002</v>
      </c>
      <c r="U6" s="6">
        <f t="shared" si="7"/>
        <v>0.36231661402680299</v>
      </c>
      <c r="V6" s="5">
        <f t="shared" si="8"/>
        <v>864.53973764937496</v>
      </c>
      <c r="W6" s="5">
        <f t="shared" si="9"/>
        <v>8.2742749299232496</v>
      </c>
      <c r="X6" s="7" t="str">
        <f t="shared" si="10"/>
        <v>B</v>
      </c>
      <c r="Y6" s="12" t="str">
        <f t="shared" si="11"/>
        <v>████████</v>
      </c>
      <c r="Z6" s="17">
        <v>5</v>
      </c>
    </row>
    <row r="7" spans="1:31">
      <c r="A7" s="47">
        <v>6</v>
      </c>
      <c r="B7" s="5">
        <v>172.308272192456</v>
      </c>
      <c r="C7" s="5">
        <v>209.95830034889801</v>
      </c>
      <c r="D7" s="5">
        <v>37.650028156441998</v>
      </c>
      <c r="E7" s="6">
        <v>0.39500000000000002</v>
      </c>
      <c r="F7" s="6">
        <v>0.37289742602232701</v>
      </c>
      <c r="G7" s="5">
        <v>190.07917404174799</v>
      </c>
      <c r="H7" s="5">
        <v>5.5955883487779801</v>
      </c>
      <c r="I7" s="7" t="str">
        <f>IF($H7="","",IF(OR($H7&lt;0,$H7&gt;100),"E",IF($H7&lt;$AA$124,$Z$124,IF($H7&lt;=$AA$125,$Z$125,IF($H7&lt;=$AA$126,$Z$126,IF($H7&lt;=$AA$127,$Z$127,IF($H7&lt;=$AA$128,$Z$128,"")))))))</f>
        <v>B</v>
      </c>
      <c r="J7" s="12" t="str">
        <f>IF(OR($H7&lt;0,$H7&gt;100),"",DataBar(H7))</f>
        <v>██████</v>
      </c>
      <c r="K7" s="21">
        <f t="shared" si="0"/>
        <v>35</v>
      </c>
      <c r="L7" s="34">
        <f t="shared" si="1"/>
        <v>5.5955883487779801</v>
      </c>
      <c r="M7" s="16"/>
      <c r="N7" s="16"/>
      <c r="P7" s="11">
        <f t="shared" si="2"/>
        <v>105</v>
      </c>
      <c r="Q7" s="5">
        <f t="shared" si="3"/>
        <v>4006.4659949203701</v>
      </c>
      <c r="R7" s="5">
        <f t="shared" si="4"/>
        <v>4043.8957451426099</v>
      </c>
      <c r="S7" s="5">
        <f t="shared" si="5"/>
        <v>37.429750222239818</v>
      </c>
      <c r="T7" s="6">
        <f t="shared" si="6"/>
        <v>0.39500000000000002</v>
      </c>
      <c r="U7" s="6">
        <f t="shared" si="7"/>
        <v>0.36231949903340099</v>
      </c>
      <c r="V7" s="5">
        <f t="shared" si="8"/>
        <v>4018.5338192773502</v>
      </c>
      <c r="W7" s="5">
        <f t="shared" si="9"/>
        <v>8.2735445485060097</v>
      </c>
      <c r="X7" s="7" t="str">
        <f t="shared" si="10"/>
        <v>B</v>
      </c>
      <c r="Y7" s="12" t="str">
        <f t="shared" si="11"/>
        <v>████████</v>
      </c>
      <c r="Z7" s="17">
        <v>6</v>
      </c>
    </row>
    <row r="8" spans="1:31">
      <c r="A8" s="47">
        <v>7</v>
      </c>
      <c r="B8" s="5">
        <v>211.95830034889801</v>
      </c>
      <c r="C8" s="5">
        <v>248.94749470273101</v>
      </c>
      <c r="D8" s="5">
        <v>36.989194353833</v>
      </c>
      <c r="E8" s="6">
        <v>0.39500000000000002</v>
      </c>
      <c r="F8" s="135" t="s">
        <v>13</v>
      </c>
      <c r="G8" s="136"/>
      <c r="H8" s="136"/>
      <c r="I8" s="136"/>
      <c r="J8" s="134"/>
      <c r="K8" s="21">
        <f t="shared" si="0"/>
        <v>130</v>
      </c>
      <c r="L8" s="34">
        <f t="shared" si="1"/>
        <v>0</v>
      </c>
      <c r="M8" s="16"/>
      <c r="N8" s="16"/>
      <c r="P8" s="11">
        <f t="shared" si="2"/>
        <v>82</v>
      </c>
      <c r="Q8" s="5">
        <f t="shared" si="3"/>
        <v>3103.9872984929102</v>
      </c>
      <c r="R8" s="5">
        <f t="shared" si="4"/>
        <v>3142.9589942545699</v>
      </c>
      <c r="S8" s="5">
        <f t="shared" si="5"/>
        <v>38.971695761659703</v>
      </c>
      <c r="T8" s="6">
        <f t="shared" si="6"/>
        <v>0.39500000000000002</v>
      </c>
      <c r="U8" s="6">
        <f t="shared" si="7"/>
        <v>0.36312631448969501</v>
      </c>
      <c r="V8" s="5">
        <f t="shared" si="8"/>
        <v>3132.7742697191102</v>
      </c>
      <c r="W8" s="5">
        <f t="shared" si="9"/>
        <v>8.06928747096309</v>
      </c>
      <c r="X8" s="7" t="str">
        <f t="shared" si="10"/>
        <v>B</v>
      </c>
      <c r="Y8" s="12" t="str">
        <f t="shared" si="11"/>
        <v>████████</v>
      </c>
      <c r="Z8" s="17">
        <v>7</v>
      </c>
    </row>
    <row r="9" spans="1:31" ht="15" customHeight="1">
      <c r="A9" s="47">
        <v>8</v>
      </c>
      <c r="B9" s="5">
        <v>250.94749470273101</v>
      </c>
      <c r="C9" s="5">
        <v>287.71641112236301</v>
      </c>
      <c r="D9" s="5">
        <v>36.768916419632014</v>
      </c>
      <c r="E9" s="6">
        <v>0.39500000000000002</v>
      </c>
      <c r="F9" s="124">
        <v>0.38123325667723101</v>
      </c>
      <c r="G9" s="5">
        <v>260.99584070841502</v>
      </c>
      <c r="H9" s="5">
        <v>3.4852514741187002</v>
      </c>
      <c r="I9" s="125" t="str">
        <f t="shared" ref="I9:I15" si="12">IF($H9="","",IF(OR($H9&lt;0,$H9&gt;100),"E",IF($H9&lt;$AA$124,$Z$124,IF($H9&lt;=$AA$125,$Z$125,IF($H9&lt;=$AA$126,$Z$126,IF($H9&lt;=$AA$127,$Z$127,IF($H9&lt;=$AA$128,$Z$128,"")))))))</f>
        <v>A</v>
      </c>
      <c r="J9" s="126" t="str">
        <f>IF(OR($H9&lt;0,$H9&gt;100),"",DataBar(H9))</f>
        <v>███</v>
      </c>
      <c r="K9" s="21">
        <f t="shared" si="0"/>
        <v>117</v>
      </c>
      <c r="L9" s="34">
        <f t="shared" si="1"/>
        <v>3.4852514741187002</v>
      </c>
      <c r="M9" s="16"/>
      <c r="N9" s="16"/>
      <c r="P9" s="11">
        <f t="shared" si="2"/>
        <v>115</v>
      </c>
      <c r="Q9" s="5">
        <f t="shared" si="3"/>
        <v>4402.7459985506002</v>
      </c>
      <c r="R9" s="5">
        <f t="shared" si="4"/>
        <v>4439.5149149702402</v>
      </c>
      <c r="S9" s="5">
        <f t="shared" si="5"/>
        <v>36.768916419639943</v>
      </c>
      <c r="T9" s="6">
        <f t="shared" si="6"/>
        <v>0.39500000000000002</v>
      </c>
      <c r="U9" s="6">
        <f t="shared" si="7"/>
        <v>0.36475230944340897</v>
      </c>
      <c r="V9" s="5">
        <f t="shared" si="8"/>
        <v>4423.9549208306998</v>
      </c>
      <c r="W9" s="5">
        <f t="shared" si="9"/>
        <v>7.6576431788836503</v>
      </c>
      <c r="X9" s="7" t="str">
        <f t="shared" si="10"/>
        <v>B</v>
      </c>
      <c r="Y9" s="12" t="str">
        <f t="shared" si="11"/>
        <v>████████</v>
      </c>
      <c r="Z9" s="17">
        <v>8</v>
      </c>
    </row>
    <row r="10" spans="1:31">
      <c r="A10" s="47">
        <v>9</v>
      </c>
      <c r="B10" s="5">
        <v>289.71641112236301</v>
      </c>
      <c r="C10" s="5">
        <v>326.70560547619698</v>
      </c>
      <c r="D10" s="5">
        <v>36.989194353833973</v>
      </c>
      <c r="E10" s="6">
        <v>0.39500000000000002</v>
      </c>
      <c r="F10" s="124">
        <v>0.37927688463277798</v>
      </c>
      <c r="G10" s="5">
        <v>309.91250737508102</v>
      </c>
      <c r="H10" s="5">
        <v>3.98053553600537</v>
      </c>
      <c r="I10" s="125" t="str">
        <f t="shared" si="12"/>
        <v>A</v>
      </c>
      <c r="J10" s="126" t="str">
        <f>IF(OR($H10&lt;0,$H10&gt;100),"",DataBar(H10))</f>
        <v>████</v>
      </c>
      <c r="K10" s="21">
        <f t="shared" si="0"/>
        <v>99</v>
      </c>
      <c r="L10" s="34">
        <f t="shared" si="1"/>
        <v>3.98053553600537</v>
      </c>
      <c r="M10" s="16"/>
      <c r="N10" s="16"/>
      <c r="P10" s="11">
        <f t="shared" si="2"/>
        <v>129</v>
      </c>
      <c r="Q10" s="5">
        <f t="shared" si="3"/>
        <v>4954.7625016619904</v>
      </c>
      <c r="R10" s="5">
        <f t="shared" si="4"/>
        <v>4992.6328077526396</v>
      </c>
      <c r="S10" s="5">
        <f t="shared" si="5"/>
        <v>37.870306090649137</v>
      </c>
      <c r="T10" s="6">
        <f t="shared" si="6"/>
        <v>0.39500000000000002</v>
      </c>
      <c r="U10" s="6">
        <f t="shared" si="7"/>
        <v>0.36511035584256002</v>
      </c>
      <c r="V10" s="5">
        <f t="shared" si="8"/>
        <v>4977.4309413193396</v>
      </c>
      <c r="W10" s="5">
        <f t="shared" si="9"/>
        <v>7.5669985208708201</v>
      </c>
      <c r="X10" s="7" t="str">
        <f t="shared" si="10"/>
        <v>B</v>
      </c>
      <c r="Y10" s="12" t="str">
        <f t="shared" si="11"/>
        <v>████████</v>
      </c>
      <c r="Z10" s="17">
        <v>9</v>
      </c>
    </row>
    <row r="11" spans="1:31" ht="15" customHeight="1">
      <c r="A11" s="47">
        <v>10</v>
      </c>
      <c r="B11" s="5">
        <v>328.70560547619698</v>
      </c>
      <c r="C11" s="5">
        <v>365.254243961626</v>
      </c>
      <c r="D11" s="5">
        <v>36.548638485429016</v>
      </c>
      <c r="E11" s="6">
        <v>0.39500000000000002</v>
      </c>
      <c r="F11" s="124">
        <v>0.36978035545550098</v>
      </c>
      <c r="G11" s="5">
        <v>348.57917404174799</v>
      </c>
      <c r="H11" s="5">
        <v>6.3847201378477498</v>
      </c>
      <c r="I11" s="125" t="str">
        <f t="shared" si="12"/>
        <v>B</v>
      </c>
      <c r="J11" s="126" t="str">
        <f>IF(OR($H11&lt;0,$H11&gt;100),"",DataBar(H11))</f>
        <v>██████</v>
      </c>
      <c r="K11" s="21">
        <f t="shared" si="0"/>
        <v>18</v>
      </c>
      <c r="L11" s="34">
        <f t="shared" si="1"/>
        <v>6.3847201378477498</v>
      </c>
      <c r="M11" s="16"/>
      <c r="N11" s="16"/>
      <c r="P11" s="11">
        <f t="shared" si="2"/>
        <v>106</v>
      </c>
      <c r="Q11" s="5">
        <f t="shared" si="3"/>
        <v>4045.8957451426099</v>
      </c>
      <c r="R11" s="5">
        <f t="shared" si="4"/>
        <v>4083.5457732990499</v>
      </c>
      <c r="S11" s="5">
        <f t="shared" si="5"/>
        <v>37.65002815643993</v>
      </c>
      <c r="T11" s="6">
        <f t="shared" si="6"/>
        <v>0.39500000000000002</v>
      </c>
      <c r="U11" s="6">
        <f t="shared" si="7"/>
        <v>0.36533047304454103</v>
      </c>
      <c r="V11" s="5">
        <f t="shared" si="8"/>
        <v>4049.6807700406998</v>
      </c>
      <c r="W11" s="5">
        <f t="shared" si="9"/>
        <v>7.5112726469516504</v>
      </c>
      <c r="X11" s="7" t="str">
        <f t="shared" si="10"/>
        <v>B</v>
      </c>
      <c r="Y11" s="12" t="str">
        <f t="shared" si="11"/>
        <v>████████</v>
      </c>
      <c r="Z11" s="17">
        <v>10</v>
      </c>
    </row>
    <row r="12" spans="1:31">
      <c r="A12" s="47">
        <v>11</v>
      </c>
      <c r="B12" s="5">
        <v>367.254243961626</v>
      </c>
      <c r="C12" s="5">
        <v>404.24343831546003</v>
      </c>
      <c r="D12" s="5">
        <v>36.989194353834023</v>
      </c>
      <c r="E12" s="6">
        <v>0.39500000000000002</v>
      </c>
      <c r="F12" s="124">
        <v>0.37636574184275701</v>
      </c>
      <c r="G12" s="5">
        <v>375.99584070841502</v>
      </c>
      <c r="H12" s="5">
        <v>4.7175337106943802</v>
      </c>
      <c r="I12" s="125" t="str">
        <f t="shared" si="12"/>
        <v>A</v>
      </c>
      <c r="J12" s="126" t="str">
        <f>IF(OR($H12&lt;0,$H12&gt;100),"",DataBar(H12))</f>
        <v>█████</v>
      </c>
      <c r="K12" s="21">
        <f t="shared" si="0"/>
        <v>69</v>
      </c>
      <c r="L12" s="34">
        <f t="shared" si="1"/>
        <v>4.7175337106943802</v>
      </c>
      <c r="M12" s="16"/>
      <c r="N12" s="16"/>
      <c r="P12" s="11">
        <f t="shared" si="2"/>
        <v>99</v>
      </c>
      <c r="Q12" s="5">
        <f t="shared" si="3"/>
        <v>3772.5308287973598</v>
      </c>
      <c r="R12" s="5">
        <f t="shared" si="4"/>
        <v>3809.7403010854</v>
      </c>
      <c r="S12" s="5">
        <f t="shared" si="5"/>
        <v>37.20947228804016</v>
      </c>
      <c r="T12" s="6">
        <f t="shared" si="6"/>
        <v>0.39500000000000002</v>
      </c>
      <c r="U12" s="6">
        <f t="shared" si="7"/>
        <v>0.366661851161382</v>
      </c>
      <c r="V12" s="5">
        <f t="shared" si="8"/>
        <v>3798.09341865529</v>
      </c>
      <c r="W12" s="5">
        <f t="shared" si="9"/>
        <v>7.17421489585253</v>
      </c>
      <c r="X12" s="7" t="str">
        <f t="shared" si="10"/>
        <v>B</v>
      </c>
      <c r="Y12" s="12" t="str">
        <f t="shared" si="11"/>
        <v>███████</v>
      </c>
      <c r="Z12" s="17">
        <v>11</v>
      </c>
    </row>
    <row r="13" spans="1:31">
      <c r="A13" s="47">
        <v>12</v>
      </c>
      <c r="B13" s="5">
        <v>406.24343831546003</v>
      </c>
      <c r="C13" s="5">
        <v>444.33402234030598</v>
      </c>
      <c r="D13" s="5">
        <v>38.090584024845953</v>
      </c>
      <c r="E13" s="6">
        <v>0.39500000000000002</v>
      </c>
      <c r="F13" s="124">
        <v>0.375354646154269</v>
      </c>
      <c r="G13" s="5">
        <v>442.32917404174799</v>
      </c>
      <c r="H13" s="5">
        <v>4.9000000000000004</v>
      </c>
      <c r="I13" s="125" t="str">
        <f t="shared" si="12"/>
        <v>A</v>
      </c>
      <c r="J13" s="126" t="str">
        <f>IF(OR($H13&lt;0,$H13&gt;100),"",DataBar(H13))</f>
        <v>█████</v>
      </c>
      <c r="K13" s="21">
        <f t="shared" si="0"/>
        <v>57</v>
      </c>
      <c r="L13" s="34">
        <f t="shared" si="1"/>
        <v>4.9000000000000004</v>
      </c>
      <c r="M13" s="16"/>
      <c r="N13" s="16"/>
      <c r="P13" s="11">
        <f t="shared" si="2"/>
        <v>49</v>
      </c>
      <c r="Q13" s="5">
        <f t="shared" si="3"/>
        <v>1821.0886096978199</v>
      </c>
      <c r="R13" s="5">
        <f t="shared" si="4"/>
        <v>1857.8575261174501</v>
      </c>
      <c r="S13" s="5">
        <f t="shared" si="5"/>
        <v>36.768916419630159</v>
      </c>
      <c r="T13" s="6">
        <f t="shared" si="6"/>
        <v>0.39500000000000002</v>
      </c>
      <c r="U13" s="6">
        <f t="shared" si="7"/>
        <v>0.367597043138297</v>
      </c>
      <c r="V13" s="5">
        <f t="shared" si="8"/>
        <v>1850.3363922097501</v>
      </c>
      <c r="W13" s="5">
        <f t="shared" si="9"/>
        <v>6.9374574333424599</v>
      </c>
      <c r="X13" s="7" t="str">
        <f t="shared" si="10"/>
        <v>B</v>
      </c>
      <c r="Y13" s="12" t="str">
        <f t="shared" si="11"/>
        <v>███████</v>
      </c>
      <c r="Z13" s="17">
        <v>12</v>
      </c>
    </row>
    <row r="14" spans="1:31">
      <c r="A14" s="47">
        <v>13</v>
      </c>
      <c r="B14" s="5">
        <v>446.33402234030598</v>
      </c>
      <c r="C14" s="5">
        <v>482.44210495733</v>
      </c>
      <c r="D14" s="5">
        <v>36.108082617024017</v>
      </c>
      <c r="E14" s="6">
        <v>0.39500000000000002</v>
      </c>
      <c r="F14" s="124">
        <v>0.381945626671436</v>
      </c>
      <c r="G14" s="5">
        <v>473.41250737508102</v>
      </c>
      <c r="H14" s="5">
        <v>3.3049046401426501</v>
      </c>
      <c r="I14" s="125" t="str">
        <f t="shared" si="12"/>
        <v>A</v>
      </c>
      <c r="J14" s="126" t="str">
        <f>IF(OR($H14&lt;0,$H14&gt;100),"",DataBar(H14))</f>
        <v>███</v>
      </c>
      <c r="K14" s="21">
        <f t="shared" si="0"/>
        <v>121</v>
      </c>
      <c r="L14" s="34">
        <f t="shared" si="1"/>
        <v>3.3049046401426501</v>
      </c>
      <c r="M14" s="16"/>
      <c r="N14" s="16"/>
      <c r="P14" s="11">
        <f t="shared" si="2"/>
        <v>0</v>
      </c>
      <c r="Q14" s="5">
        <f t="shared" si="3"/>
        <v>0</v>
      </c>
      <c r="R14" s="5">
        <f t="shared" si="4"/>
        <v>0</v>
      </c>
      <c r="S14" s="5">
        <f t="shared" si="5"/>
        <v>0</v>
      </c>
      <c r="T14" s="6">
        <f t="shared" si="6"/>
        <v>0</v>
      </c>
      <c r="U14" s="6">
        <f t="shared" si="7"/>
        <v>0</v>
      </c>
      <c r="V14" s="5">
        <f t="shared" si="8"/>
        <v>0</v>
      </c>
      <c r="W14" s="5">
        <f t="shared" si="9"/>
        <v>0</v>
      </c>
      <c r="X14" s="7">
        <f t="shared" si="10"/>
        <v>0</v>
      </c>
      <c r="Y14" s="12">
        <f t="shared" si="11"/>
        <v>0</v>
      </c>
    </row>
    <row r="15" spans="1:31" ht="15" customHeight="1">
      <c r="A15" s="47">
        <v>14</v>
      </c>
      <c r="B15" s="5">
        <v>484.44210495733</v>
      </c>
      <c r="C15" s="5">
        <v>520.32990964015198</v>
      </c>
      <c r="D15" s="5">
        <v>35.887804682821979</v>
      </c>
      <c r="E15" s="6">
        <v>0.39500000000000002</v>
      </c>
      <c r="F15" s="124">
        <v>0.37835529502286502</v>
      </c>
      <c r="G15" s="5">
        <v>490.24584070841502</v>
      </c>
      <c r="H15" s="5">
        <v>4.2138493612999701</v>
      </c>
      <c r="I15" s="125" t="str">
        <f t="shared" si="12"/>
        <v>A</v>
      </c>
      <c r="J15" s="126" t="str">
        <f>IF(OR($H15&lt;0,$H15&gt;100),"",DataBar(H15))</f>
        <v>████</v>
      </c>
      <c r="K15" s="21">
        <f t="shared" si="0"/>
        <v>92</v>
      </c>
      <c r="L15" s="34">
        <f t="shared" si="1"/>
        <v>4.2138493612999701</v>
      </c>
      <c r="M15" s="16"/>
      <c r="N15" s="16"/>
    </row>
    <row r="16" spans="1:31">
      <c r="A16" s="47">
        <v>15</v>
      </c>
      <c r="B16" s="5">
        <v>522.32990964015198</v>
      </c>
      <c r="C16" s="5">
        <v>560.64077159919998</v>
      </c>
      <c r="D16" s="5">
        <v>38.310861959047998</v>
      </c>
      <c r="E16" s="6">
        <v>0.39500000000000002</v>
      </c>
      <c r="F16" s="148" t="s">
        <v>14</v>
      </c>
      <c r="G16" s="136"/>
      <c r="H16" s="136"/>
      <c r="I16" s="136"/>
      <c r="J16" s="134"/>
      <c r="K16" s="21">
        <f t="shared" si="0"/>
        <v>130</v>
      </c>
      <c r="L16" s="34">
        <f t="shared" si="1"/>
        <v>0</v>
      </c>
      <c r="M16" s="16"/>
      <c r="N16" s="16"/>
    </row>
    <row r="17" spans="1:36">
      <c r="A17" s="47">
        <v>16</v>
      </c>
      <c r="B17" s="5">
        <v>562.64077159919998</v>
      </c>
      <c r="C17" s="5">
        <v>600.29079975564196</v>
      </c>
      <c r="D17" s="5">
        <v>37.650028156441977</v>
      </c>
      <c r="E17" s="6">
        <v>0.39500000000000002</v>
      </c>
      <c r="F17" s="124">
        <v>0.38032573203958397</v>
      </c>
      <c r="G17" s="5">
        <v>571.99584070841502</v>
      </c>
      <c r="H17" s="5">
        <v>3.7150045469406798</v>
      </c>
      <c r="I17" s="125" t="str">
        <f>IF($H17="","",IF(OR($H17&lt;0,$H17&gt;100),"E",IF($H17&lt;$AA$124,$Z$124,IF($H17&lt;=$AA$125,$Z$125,IF($H17&lt;=$AA$126,$Z$126,IF($H17&lt;=$AA$127,$Z$127,IF($H17&lt;=$AA$128,$Z$128,"")))))))</f>
        <v>A</v>
      </c>
      <c r="J17" s="126" t="str">
        <f>IF(OR($H17&lt;0,$H17&gt;100),"",DataBar(H17))</f>
        <v>████</v>
      </c>
      <c r="K17" s="21">
        <f t="shared" si="0"/>
        <v>110</v>
      </c>
      <c r="L17" s="34">
        <f t="shared" si="1"/>
        <v>3.7150045469406798</v>
      </c>
      <c r="M17" s="16"/>
      <c r="N17" s="16"/>
    </row>
    <row r="18" spans="1:36">
      <c r="A18" s="47">
        <v>17</v>
      </c>
      <c r="B18" s="5">
        <v>602.29079975564196</v>
      </c>
      <c r="C18" s="5">
        <v>639.05971617527405</v>
      </c>
      <c r="D18" s="5">
        <v>36.768916419632092</v>
      </c>
      <c r="E18" s="6">
        <v>0.39500000000000002</v>
      </c>
      <c r="F18" s="124">
        <v>0.37341986738644201</v>
      </c>
      <c r="G18" s="5">
        <v>635.07917404174805</v>
      </c>
      <c r="H18" s="5">
        <v>5.4633247122930602</v>
      </c>
      <c r="I18" s="125" t="str">
        <f>IF($H18="","",IF(OR($H18&lt;0,$H18&gt;100),"E",IF($H18&lt;$AA$124,$Z$124,IF($H18&lt;=$AA$125,$Z$125,IF($H18&lt;=$AA$126,$Z$126,IF($H18&lt;=$AA$127,$Z$127,IF($H18&lt;=$AA$128,$Z$128,"")))))))</f>
        <v>B</v>
      </c>
      <c r="J18" s="126" t="str">
        <f>IF(OR($H18&lt;0,$H18&gt;100),"",DataBar(H18))</f>
        <v>█████</v>
      </c>
      <c r="K18" s="21">
        <f t="shared" si="0"/>
        <v>39</v>
      </c>
      <c r="L18" s="34">
        <f t="shared" si="1"/>
        <v>5.4633247122930602</v>
      </c>
      <c r="M18" s="16"/>
      <c r="N18" s="16"/>
    </row>
    <row r="19" spans="1:36" ht="15" customHeight="1">
      <c r="A19" s="47">
        <v>18</v>
      </c>
      <c r="B19" s="5">
        <v>641.05971617527405</v>
      </c>
      <c r="C19" s="5">
        <v>678.26918846331</v>
      </c>
      <c r="D19" s="5">
        <v>37.209472288035947</v>
      </c>
      <c r="E19" s="6">
        <v>0.39500000000000002</v>
      </c>
      <c r="F19" s="124">
        <v>0.371823275856832</v>
      </c>
      <c r="G19" s="5">
        <v>675.91250737508096</v>
      </c>
      <c r="H19" s="5">
        <v>5.8675250995361603</v>
      </c>
      <c r="I19" s="125" t="str">
        <f>IF($H19="","",IF(OR($H19&lt;0,$H19&gt;100),"E",IF($H19&lt;$AA$124,$Z$124,IF($H19&lt;=$AA$125,$Z$125,IF($H19&lt;=$AA$126,$Z$126,IF($H19&lt;=$AA$127,$Z$127,IF($H19&lt;=$AA$128,$Z$128,"")))))))</f>
        <v>B</v>
      </c>
      <c r="J19" s="126" t="str">
        <f>IF(OR($H19&lt;0,$H19&gt;100),"",DataBar(H19))</f>
        <v>██████</v>
      </c>
      <c r="K19" s="21">
        <f t="shared" si="0"/>
        <v>31</v>
      </c>
      <c r="L19" s="34">
        <f t="shared" si="1"/>
        <v>5.8675250995361603</v>
      </c>
      <c r="M19" s="16"/>
      <c r="N19" s="16"/>
    </row>
    <row r="20" spans="1:36" ht="15" customHeight="1">
      <c r="A20" s="47">
        <v>19</v>
      </c>
      <c r="B20" s="5">
        <v>680.26918846331</v>
      </c>
      <c r="C20" s="5">
        <v>716.81782694873903</v>
      </c>
      <c r="D20" s="5">
        <v>36.548638485429016</v>
      </c>
      <c r="E20" s="6">
        <v>0.39500000000000002</v>
      </c>
      <c r="F20" s="124">
        <v>0.37250805884529198</v>
      </c>
      <c r="G20" s="5">
        <v>681.32917404174805</v>
      </c>
      <c r="H20" s="5">
        <v>5.6941623176473701</v>
      </c>
      <c r="I20" s="125" t="str">
        <f>IF($H20="","",IF(OR($H20&lt;0,$H20&gt;100),"E",IF($H20&lt;$AA$124,$Z$124,IF($H20&lt;=$AA$125,$Z$125,IF($H20&lt;=$AA$126,$Z$126,IF($H20&lt;=$AA$127,$Z$127,IF($H20&lt;=$AA$128,$Z$128,"")))))))</f>
        <v>B</v>
      </c>
      <c r="J20" s="126" t="str">
        <f>IF(OR($H20&lt;0,$H20&gt;100),"",DataBar(H20))</f>
        <v>██████</v>
      </c>
      <c r="K20" s="21">
        <f t="shared" si="0"/>
        <v>34</v>
      </c>
      <c r="L20" s="34">
        <f t="shared" si="1"/>
        <v>5.6941623176473701</v>
      </c>
      <c r="M20" s="16"/>
      <c r="N20" s="16"/>
    </row>
    <row r="21" spans="1:36">
      <c r="A21" s="47">
        <v>20</v>
      </c>
      <c r="B21" s="5">
        <v>718.81782694873903</v>
      </c>
      <c r="C21" s="5">
        <v>756.68813303938305</v>
      </c>
      <c r="D21" s="5">
        <v>37.870306090644021</v>
      </c>
      <c r="E21" s="6">
        <v>0.39500000000000002</v>
      </c>
      <c r="F21" s="124">
        <v>0.37813262205120501</v>
      </c>
      <c r="G21" s="5">
        <v>737.91250737508096</v>
      </c>
      <c r="H21" s="5">
        <v>4.2702222655174999</v>
      </c>
      <c r="I21" s="125" t="str">
        <f>IF($H21="","",IF(OR($H21&lt;0,$H21&gt;100),"E",IF($H21&lt;$AA$124,$Z$124,IF($H21&lt;=$AA$125,$Z$125,IF($H21&lt;=$AA$126,$Z$126,IF($H21&lt;=$AA$127,$Z$127,IF($H21&lt;=$AA$128,$Z$128,"")))))))</f>
        <v>A</v>
      </c>
      <c r="J21" s="126" t="str">
        <f>IF(OR($H21&lt;0,$H21&gt;100),"",DataBar(H21))</f>
        <v>████</v>
      </c>
      <c r="K21" s="21">
        <f t="shared" si="0"/>
        <v>91</v>
      </c>
      <c r="L21" s="34">
        <f t="shared" si="1"/>
        <v>4.2702222655174999</v>
      </c>
      <c r="M21" s="16"/>
      <c r="N21" s="16"/>
    </row>
    <row r="22" spans="1:36" ht="15" customHeight="1">
      <c r="A22" s="47">
        <v>21</v>
      </c>
      <c r="B22" s="5">
        <v>758.68813303938305</v>
      </c>
      <c r="C22" s="5">
        <v>794.79621565640798</v>
      </c>
      <c r="D22" s="5">
        <v>36.108082617024927</v>
      </c>
      <c r="E22" s="6">
        <v>0.39500000000000002</v>
      </c>
      <c r="F22" s="148" t="s">
        <v>37</v>
      </c>
      <c r="G22" s="136"/>
      <c r="H22" s="136"/>
      <c r="I22" s="136"/>
      <c r="J22" s="134"/>
      <c r="K22" s="21">
        <f t="shared" si="0"/>
        <v>130</v>
      </c>
      <c r="L22" s="34">
        <f t="shared" si="1"/>
        <v>0</v>
      </c>
      <c r="M22" s="16"/>
      <c r="N22" s="16"/>
    </row>
    <row r="23" spans="1:36">
      <c r="A23" s="47">
        <v>22</v>
      </c>
      <c r="B23" s="5">
        <v>796.79621565640798</v>
      </c>
      <c r="C23" s="5">
        <v>833.56513207603996</v>
      </c>
      <c r="D23" s="5">
        <v>36.768916419631978</v>
      </c>
      <c r="E23" s="6">
        <v>0.39500000000000002</v>
      </c>
      <c r="F23" s="124">
        <v>0.38047464671358699</v>
      </c>
      <c r="G23" s="5">
        <v>815.41250737508096</v>
      </c>
      <c r="H23" s="5">
        <v>3.6773046294715601</v>
      </c>
      <c r="I23" s="125" t="str">
        <f t="shared" ref="I23:I31" si="13">IF($H23="","",IF(OR($H23&lt;0,$H23&gt;100),"E",IF($H23&lt;$AA$124,$Z$124,IF($H23&lt;=$AA$125,$Z$125,IF($H23&lt;=$AA$126,$Z$126,IF($H23&lt;=$AA$127,$Z$127,IF($H23&lt;=$AA$128,$Z$128,"")))))))</f>
        <v>A</v>
      </c>
      <c r="J23" s="126" t="str">
        <f>IF(OR($H23&lt;0,$H23&gt;100),"",DataBar(H23))</f>
        <v>████</v>
      </c>
      <c r="K23" s="21">
        <f t="shared" si="0"/>
        <v>112</v>
      </c>
      <c r="L23" s="34">
        <f t="shared" si="1"/>
        <v>3.6773046294715601</v>
      </c>
      <c r="M23" s="16"/>
      <c r="N23" s="16"/>
    </row>
    <row r="24" spans="1:36">
      <c r="A24" s="47">
        <v>23</v>
      </c>
      <c r="B24" s="5">
        <v>835.56513207603996</v>
      </c>
      <c r="C24" s="5">
        <v>872.33404849567103</v>
      </c>
      <c r="D24" s="5">
        <v>36.768916419631068</v>
      </c>
      <c r="E24" s="6">
        <v>0.39500000000000002</v>
      </c>
      <c r="F24" s="124">
        <v>0.36231661402680299</v>
      </c>
      <c r="G24" s="5">
        <v>864.53973764937496</v>
      </c>
      <c r="H24" s="5">
        <v>8.2742749299232496</v>
      </c>
      <c r="I24" s="125" t="str">
        <f t="shared" si="13"/>
        <v>B</v>
      </c>
      <c r="J24" s="126" t="str">
        <f>IF(OR($H24&lt;0,$H24&gt;100),"",DataBar(H24))</f>
        <v>████████</v>
      </c>
      <c r="K24" s="21">
        <f t="shared" si="0"/>
        <v>5</v>
      </c>
      <c r="L24" s="34">
        <f t="shared" si="1"/>
        <v>8.2742749299232496</v>
      </c>
      <c r="M24" s="16"/>
      <c r="N24" s="16"/>
    </row>
    <row r="25" spans="1:36">
      <c r="A25" s="47">
        <v>24</v>
      </c>
      <c r="B25" s="5">
        <v>874.33404849567103</v>
      </c>
      <c r="C25" s="5">
        <v>910.88268698110096</v>
      </c>
      <c r="D25" s="5">
        <v>36.548638485429933</v>
      </c>
      <c r="E25" s="6">
        <v>0.39500000000000002</v>
      </c>
      <c r="F25" s="124">
        <v>0.385302096505932</v>
      </c>
      <c r="G25" s="5">
        <v>901.60671647673598</v>
      </c>
      <c r="H25" s="5">
        <v>2.4551654415361401</v>
      </c>
      <c r="I25" s="125" t="str">
        <f t="shared" si="13"/>
        <v>A</v>
      </c>
      <c r="J25" s="126" t="str">
        <f>IF(OR($H25&lt;0,$H25&gt;100),"",DataBar(H25))</f>
        <v>██</v>
      </c>
      <c r="K25" s="21">
        <f t="shared" si="0"/>
        <v>126</v>
      </c>
      <c r="L25" s="34">
        <f t="shared" si="1"/>
        <v>2.4551654415361401</v>
      </c>
      <c r="M25" s="16"/>
      <c r="N25" s="16"/>
    </row>
    <row r="26" spans="1:36" ht="15" customHeight="1">
      <c r="A26" s="47">
        <v>25</v>
      </c>
      <c r="B26" s="5">
        <v>912.88268698110096</v>
      </c>
      <c r="C26" s="5">
        <v>950.75299307174498</v>
      </c>
      <c r="D26" s="5">
        <v>37.870306090644021</v>
      </c>
      <c r="E26" s="6">
        <v>0.39500000000000002</v>
      </c>
      <c r="F26" s="124">
        <v>0.376710742668879</v>
      </c>
      <c r="G26" s="5">
        <v>938.33900475035205</v>
      </c>
      <c r="H26" s="5">
        <v>4.6301917293976302</v>
      </c>
      <c r="I26" s="125" t="str">
        <f t="shared" si="13"/>
        <v>A</v>
      </c>
      <c r="J26" s="126" t="str">
        <f>IF(OR($H26&lt;0,$H26&gt;100),"",DataBar(H26))</f>
        <v>█████</v>
      </c>
      <c r="K26" s="21">
        <f t="shared" si="0"/>
        <v>72</v>
      </c>
      <c r="L26" s="34">
        <f t="shared" si="1"/>
        <v>4.6301917293976302</v>
      </c>
      <c r="M26" s="16"/>
      <c r="N26" s="16"/>
    </row>
    <row r="27" spans="1:36" ht="15" customHeight="1">
      <c r="A27" s="47">
        <v>26</v>
      </c>
      <c r="B27" s="5">
        <v>952.75299307174498</v>
      </c>
      <c r="C27" s="5">
        <v>990.40302122818605</v>
      </c>
      <c r="D27" s="5">
        <v>37.650028156441067</v>
      </c>
      <c r="E27" s="6">
        <v>0.39500000000000002</v>
      </c>
      <c r="F27" s="124">
        <v>0.36919768053014401</v>
      </c>
      <c r="G27" s="5">
        <v>979.58961549953801</v>
      </c>
      <c r="H27" s="5">
        <v>6.5322327771787396</v>
      </c>
      <c r="I27" s="125" t="str">
        <f t="shared" si="13"/>
        <v>B</v>
      </c>
      <c r="J27" s="126" t="str">
        <f>IF(OR($H27&lt;0,$H27&gt;100),"",DataBar(H27))</f>
        <v>███████</v>
      </c>
      <c r="K27" s="21">
        <f t="shared" si="0"/>
        <v>15</v>
      </c>
      <c r="L27" s="34">
        <f t="shared" si="1"/>
        <v>6.5322327771787396</v>
      </c>
      <c r="M27" s="16"/>
      <c r="N27" s="16"/>
    </row>
    <row r="28" spans="1:36">
      <c r="A28" s="47">
        <v>27</v>
      </c>
      <c r="B28" s="5">
        <v>992.40302122818605</v>
      </c>
      <c r="C28" s="5">
        <v>1029.61249351622</v>
      </c>
      <c r="D28" s="5">
        <v>37.209472288033908</v>
      </c>
      <c r="E28" s="6">
        <v>0.39500000000000002</v>
      </c>
      <c r="F28" s="124">
        <v>0.37870439619152602</v>
      </c>
      <c r="G28" s="5">
        <v>1019.4177913953</v>
      </c>
      <c r="H28" s="5">
        <v>4.1254693186009099</v>
      </c>
      <c r="I28" s="125" t="str">
        <f t="shared" si="13"/>
        <v>A</v>
      </c>
      <c r="J28" s="126" t="str">
        <f>IF(OR($H28&lt;0,$H28&gt;100),"",DataBar(H28))</f>
        <v>████</v>
      </c>
      <c r="K28" s="21">
        <f t="shared" si="0"/>
        <v>96</v>
      </c>
      <c r="L28" s="34">
        <f t="shared" si="1"/>
        <v>4.1254693186009099</v>
      </c>
      <c r="M28" s="16"/>
      <c r="N28" s="16"/>
      <c r="AE28" s="140" t="s">
        <v>8</v>
      </c>
      <c r="AF28" s="139"/>
      <c r="AG28" s="140" t="s">
        <v>15</v>
      </c>
      <c r="AH28" s="139"/>
      <c r="AI28" s="146" t="s">
        <v>16</v>
      </c>
      <c r="AJ28" s="139"/>
    </row>
    <row r="29" spans="1:36" ht="15" customHeight="1">
      <c r="A29" s="47">
        <v>28</v>
      </c>
      <c r="B29" s="5">
        <v>1031.61249351622</v>
      </c>
      <c r="C29" s="5">
        <v>1069.2625216726599</v>
      </c>
      <c r="D29" s="5">
        <v>37.65002815643993</v>
      </c>
      <c r="E29" s="6">
        <v>0.39500000000000002</v>
      </c>
      <c r="F29" s="124">
        <v>0.38174510521812899</v>
      </c>
      <c r="G29" s="5">
        <v>1061.8398190825999</v>
      </c>
      <c r="H29" s="5">
        <v>3.3556695650305501</v>
      </c>
      <c r="I29" s="125" t="str">
        <f t="shared" si="13"/>
        <v>A</v>
      </c>
      <c r="J29" s="126" t="str">
        <f>IF(OR($H29&lt;0,$H29&gt;100),"",DataBar(H29))</f>
        <v>███</v>
      </c>
      <c r="K29" s="21">
        <f t="shared" si="0"/>
        <v>120</v>
      </c>
      <c r="L29" s="34">
        <f t="shared" si="1"/>
        <v>3.3556695650305501</v>
      </c>
      <c r="M29" s="16"/>
      <c r="N29" s="16"/>
      <c r="AE29" s="141"/>
      <c r="AF29" s="131"/>
      <c r="AG29" s="141"/>
      <c r="AH29" s="131"/>
      <c r="AI29" s="141"/>
      <c r="AJ29" s="131"/>
    </row>
    <row r="30" spans="1:36">
      <c r="A30" s="47">
        <v>29</v>
      </c>
      <c r="B30" s="5">
        <v>1071.2625216726599</v>
      </c>
      <c r="C30" s="5">
        <v>1108.2517160264999</v>
      </c>
      <c r="D30" s="5">
        <v>36.989194353840048</v>
      </c>
      <c r="E30" s="6">
        <v>0.39500000000000002</v>
      </c>
      <c r="F30" s="124">
        <v>0.37597943001349599</v>
      </c>
      <c r="G30" s="5">
        <v>1104.1781741314601</v>
      </c>
      <c r="H30" s="5">
        <v>4.8153341737984698</v>
      </c>
      <c r="I30" s="125" t="str">
        <f t="shared" si="13"/>
        <v>A</v>
      </c>
      <c r="J30" s="126" t="str">
        <f>IF(OR($H30&lt;0,$H30&gt;100),"",DataBar(H30))</f>
        <v>█████</v>
      </c>
      <c r="K30" s="21">
        <f t="shared" si="0"/>
        <v>63</v>
      </c>
      <c r="L30" s="34">
        <f t="shared" si="1"/>
        <v>4.8153341737984698</v>
      </c>
      <c r="M30" s="16"/>
      <c r="N30" s="16"/>
      <c r="AE30" s="138" t="s">
        <v>17</v>
      </c>
      <c r="AF30" s="139"/>
      <c r="AG30" s="133">
        <f>COUNTIF(I:I,AE30)</f>
        <v>75</v>
      </c>
      <c r="AH30" s="134"/>
      <c r="AI30" s="144">
        <v>0.52</v>
      </c>
      <c r="AJ30" s="134"/>
    </row>
    <row r="31" spans="1:36" ht="15" customHeight="1">
      <c r="A31" s="47">
        <v>30</v>
      </c>
      <c r="B31" s="5">
        <v>1110.2517160264999</v>
      </c>
      <c r="C31" s="5">
        <v>1147.4611883145401</v>
      </c>
      <c r="D31" s="5">
        <v>37.20947228804016</v>
      </c>
      <c r="E31" s="6">
        <v>0.39500000000000002</v>
      </c>
      <c r="F31" s="124">
        <v>0.383150048271098</v>
      </c>
      <c r="G31" s="5">
        <v>1146.34918390345</v>
      </c>
      <c r="H31" s="5">
        <v>2.99998777946869</v>
      </c>
      <c r="I31" s="125" t="str">
        <f t="shared" si="13"/>
        <v>A</v>
      </c>
      <c r="J31" s="126" t="str">
        <f>IF(OR($H31&lt;0,$H31&gt;100),"",DataBar(H31))</f>
        <v>███</v>
      </c>
      <c r="K31" s="21">
        <f t="shared" si="0"/>
        <v>123</v>
      </c>
      <c r="L31" s="34">
        <f t="shared" si="1"/>
        <v>2.99998777946869</v>
      </c>
      <c r="M31" s="16"/>
      <c r="N31" s="16"/>
      <c r="AE31" s="145" t="s">
        <v>18</v>
      </c>
      <c r="AF31" s="143"/>
      <c r="AG31" s="133">
        <f>COUNTIF(I:I,AE31)</f>
        <v>53</v>
      </c>
      <c r="AH31" s="134"/>
      <c r="AI31" s="144">
        <f>AG31/$AG$34</f>
        <v>0.41085271317829458</v>
      </c>
      <c r="AJ31" s="134"/>
    </row>
    <row r="32" spans="1:36">
      <c r="A32" s="47">
        <v>31</v>
      </c>
      <c r="B32" s="5">
        <v>1149.4611883145401</v>
      </c>
      <c r="C32" s="5">
        <v>1188.2126061419899</v>
      </c>
      <c r="D32" s="5">
        <v>38.751417827449806</v>
      </c>
      <c r="E32" s="6">
        <v>0.39500000000000002</v>
      </c>
      <c r="F32" s="148" t="s">
        <v>38</v>
      </c>
      <c r="G32" s="136"/>
      <c r="H32" s="136"/>
      <c r="I32" s="136"/>
      <c r="J32" s="134"/>
      <c r="K32" s="21">
        <f t="shared" si="0"/>
        <v>130</v>
      </c>
      <c r="L32" s="34">
        <f t="shared" si="1"/>
        <v>0</v>
      </c>
      <c r="M32" s="16"/>
      <c r="N32" s="16"/>
      <c r="AE32" s="142" t="s">
        <v>19</v>
      </c>
      <c r="AF32" s="143"/>
      <c r="AG32" s="133">
        <f>COUNTIF(I:I,AE32)</f>
        <v>0</v>
      </c>
      <c r="AH32" s="134"/>
      <c r="AI32" s="144">
        <f>AG32/$AG$34</f>
        <v>0</v>
      </c>
      <c r="AJ32" s="134"/>
    </row>
    <row r="33" spans="1:36" ht="15" customHeight="1">
      <c r="A33" s="47">
        <v>32</v>
      </c>
      <c r="B33" s="5">
        <v>1190.2126061419899</v>
      </c>
      <c r="C33" s="5">
        <v>1227.4220784300301</v>
      </c>
      <c r="D33" s="5">
        <v>37.20947228804016</v>
      </c>
      <c r="E33" s="6">
        <v>0.39500000000000002</v>
      </c>
      <c r="F33" s="124">
        <v>0.37477332269174202</v>
      </c>
      <c r="G33" s="5">
        <v>1225.41982722592</v>
      </c>
      <c r="H33" s="5">
        <v>5.1206777995588197</v>
      </c>
      <c r="I33" s="125" t="str">
        <f>IF($H33="","",IF(OR($H33&lt;0,$H33&gt;100),"E",IF($H33&lt;$AA$124,$Z$124,IF($H33&lt;=$AA$125,$Z$125,IF($H33&lt;=$AA$126,$Z$126,IF($H33&lt;=$AA$127,$Z$127,IF($H33&lt;=$AA$128,$Z$128,"")))))))</f>
        <v>B</v>
      </c>
      <c r="J33" s="126" t="str">
        <f>IF(OR($H33&lt;0,$H33&gt;100),"",DataBar(H33))</f>
        <v>█████</v>
      </c>
      <c r="K33" s="21">
        <f t="shared" si="0"/>
        <v>51</v>
      </c>
      <c r="L33" s="34">
        <f t="shared" si="1"/>
        <v>5.1206777995588197</v>
      </c>
      <c r="M33" s="16"/>
      <c r="N33" s="16"/>
      <c r="AE33" s="130" t="s">
        <v>20</v>
      </c>
      <c r="AF33" s="131"/>
      <c r="AG33" s="133">
        <f>COUNTIF(I:I,AE33)</f>
        <v>1</v>
      </c>
      <c r="AH33" s="134"/>
      <c r="AI33" s="144">
        <f>AG33/$AG$34</f>
        <v>7.7519379844961239E-3</v>
      </c>
      <c r="AJ33" s="134"/>
    </row>
    <row r="34" spans="1:36" ht="15" customHeight="1">
      <c r="A34" s="47">
        <v>33</v>
      </c>
      <c r="B34" s="5">
        <v>1229.4220784300301</v>
      </c>
      <c r="C34" s="5">
        <v>1265.5301610470499</v>
      </c>
      <c r="D34" s="5">
        <v>36.108082617019818</v>
      </c>
      <c r="E34" s="6">
        <v>0.39500000000000002</v>
      </c>
      <c r="F34" s="124">
        <v>0.377075661535482</v>
      </c>
      <c r="G34" s="5">
        <v>1249.3502018187601</v>
      </c>
      <c r="H34" s="5">
        <v>4.5378072062068702</v>
      </c>
      <c r="I34" s="125" t="str">
        <f>IF($H34="","",IF(OR($H34&lt;0,$H34&gt;100),"E",IF($H34&lt;$AA$124,$Z$124,IF($H34&lt;=$AA$125,$Z$125,IF($H34&lt;=$AA$126,$Z$126,IF($H34&lt;=$AA$127,$Z$127,IF($H34&lt;=$AA$128,$Z$128,"")))))))</f>
        <v>A</v>
      </c>
      <c r="J34" s="126" t="str">
        <f>IF(OR($H34&lt;0,$H34&gt;100),"",DataBar(H34))</f>
        <v>█████</v>
      </c>
      <c r="K34" s="21">
        <f t="shared" ref="K34:K65" si="14">_xlfn.IFNA(_xlfn.RANK.EQ(L34,L:L,0),0)</f>
        <v>76</v>
      </c>
      <c r="L34" s="34">
        <f t="shared" ref="L34:L65" si="15">H34</f>
        <v>4.5378072062068702</v>
      </c>
      <c r="M34" s="16"/>
      <c r="N34" s="16"/>
      <c r="AE34" s="137" t="s">
        <v>21</v>
      </c>
      <c r="AF34" s="134"/>
      <c r="AG34" s="133">
        <f>SUM(AG30:AG33)</f>
        <v>129</v>
      </c>
      <c r="AH34" s="134"/>
      <c r="AI34" s="144">
        <f>AG34/$AG$34</f>
        <v>1</v>
      </c>
      <c r="AJ34" s="134"/>
    </row>
    <row r="35" spans="1:36" ht="14.7" customHeight="1">
      <c r="A35" s="47">
        <v>34</v>
      </c>
      <c r="B35" s="5">
        <v>1267.5301610470499</v>
      </c>
      <c r="C35" s="5">
        <v>1305.18018920349</v>
      </c>
      <c r="D35" s="5">
        <v>37.650028156440158</v>
      </c>
      <c r="E35" s="6">
        <v>0.39500000000000002</v>
      </c>
      <c r="F35" s="124">
        <v>0.38029139763840603</v>
      </c>
      <c r="G35" s="5">
        <v>1270.3520340663099</v>
      </c>
      <c r="H35" s="5">
        <v>3.7236968004034599</v>
      </c>
      <c r="I35" s="125" t="str">
        <f>IF($H35="","",IF(OR($H35&lt;0,$H35&gt;100),"E",IF($H35&lt;$AA$124,$Z$124,IF($H35&lt;=$AA$125,$Z$125,IF($H35&lt;=$AA$126,$Z$126,IF($H35&lt;=$AA$127,$Z$127,IF($H35&lt;=$AA$128,$Z$128,"")))))))</f>
        <v>A</v>
      </c>
      <c r="J35" s="126" t="str">
        <f>IF(OR($H35&lt;0,$H35&gt;100),"",DataBar(H35))</f>
        <v>████</v>
      </c>
      <c r="K35" s="21">
        <f t="shared" si="14"/>
        <v>109</v>
      </c>
      <c r="L35" s="34">
        <f t="shared" si="15"/>
        <v>3.7236968004034599</v>
      </c>
      <c r="M35" s="16"/>
      <c r="N35" s="16"/>
    </row>
    <row r="36" spans="1:36">
      <c r="A36" s="47">
        <v>35</v>
      </c>
      <c r="B36" s="5">
        <v>1307.18018920349</v>
      </c>
      <c r="C36" s="5">
        <v>1342.62743801791</v>
      </c>
      <c r="D36" s="5">
        <v>35.447248814419943</v>
      </c>
      <c r="E36" s="6">
        <v>0.39500000000000002</v>
      </c>
      <c r="F36" s="124">
        <v>0.37796291003139798</v>
      </c>
      <c r="G36" s="5">
        <v>1331.16617486523</v>
      </c>
      <c r="H36" s="5">
        <v>4.3131873338233202</v>
      </c>
      <c r="I36" s="125" t="str">
        <f>IF($H36="","",IF(OR($H36&lt;0,$H36&gt;100),"E",IF($H36&lt;$AA$124,$Z$124,IF($H36&lt;=$AA$125,$Z$125,IF($H36&lt;=$AA$126,$Z$126,IF($H36&lt;=$AA$127,$Z$127,IF($H36&lt;=$AA$128,$Z$128,"")))))))</f>
        <v>A</v>
      </c>
      <c r="J36" s="126" t="str">
        <f>IF(OR($H36&lt;0,$H36&gt;100),"",DataBar(H36))</f>
        <v>████</v>
      </c>
      <c r="K36" s="21">
        <f t="shared" si="14"/>
        <v>88</v>
      </c>
      <c r="L36" s="34">
        <f t="shared" si="15"/>
        <v>4.3131873338233202</v>
      </c>
      <c r="M36" s="16"/>
      <c r="N36" s="16"/>
    </row>
    <row r="37" spans="1:36">
      <c r="A37" s="47">
        <v>36</v>
      </c>
      <c r="B37" s="5">
        <v>1344.62743801791</v>
      </c>
      <c r="C37" s="5">
        <v>1350.1168877808</v>
      </c>
      <c r="D37" s="5">
        <v>5.4894497628899899</v>
      </c>
      <c r="E37" s="6">
        <v>0.39500000000000002</v>
      </c>
      <c r="F37" s="148" t="s">
        <v>45</v>
      </c>
      <c r="G37" s="136"/>
      <c r="H37" s="136"/>
      <c r="I37" s="136"/>
      <c r="J37" s="134"/>
      <c r="K37" s="21">
        <f t="shared" si="14"/>
        <v>130</v>
      </c>
      <c r="L37" s="34">
        <f t="shared" si="15"/>
        <v>0</v>
      </c>
      <c r="M37" s="16"/>
      <c r="N37" s="16"/>
      <c r="T37" s="35" t="s">
        <v>22</v>
      </c>
    </row>
    <row r="38" spans="1:36" ht="15.75" customHeight="1" thickBot="1">
      <c r="A38" s="47">
        <v>37</v>
      </c>
      <c r="B38" s="5">
        <v>1352.1168877808</v>
      </c>
      <c r="C38" s="5">
        <v>1388.0046924636199</v>
      </c>
      <c r="D38" s="5">
        <v>35.887804682819933</v>
      </c>
      <c r="E38" s="6">
        <v>0.39500000000000002</v>
      </c>
      <c r="F38" s="124">
        <v>0.375229991532392</v>
      </c>
      <c r="G38" s="5">
        <v>1369.57374964466</v>
      </c>
      <c r="H38" s="5">
        <v>5.00506543483736</v>
      </c>
      <c r="I38" s="125" t="str">
        <f>IF($H38="","",IF(OR($H38&lt;0,$H38&gt;100),"E",IF($H38&lt;$AA$124,$Z$124,IF($H38&lt;=$AA$125,$Z$125,IF($H38&lt;=$AA$126,$Z$126,IF($H38&lt;=$AA$127,$Z$127,IF($H38&lt;=$AA$128,$Z$128,"")))))))</f>
        <v>B</v>
      </c>
      <c r="J38" s="126" t="str">
        <f>IF(OR($H38&lt;0,$H38&gt;100),"",DataBar(H38))</f>
        <v>█████</v>
      </c>
      <c r="K38" s="21">
        <f t="shared" si="14"/>
        <v>52</v>
      </c>
      <c r="L38" s="34">
        <f t="shared" si="15"/>
        <v>5.00506543483736</v>
      </c>
      <c r="M38" s="16"/>
      <c r="N38" s="16"/>
      <c r="P38" s="17">
        <v>1</v>
      </c>
      <c r="Q38" s="5"/>
      <c r="R38" s="5"/>
      <c r="T38" s="68">
        <v>12.9</v>
      </c>
      <c r="U38" s="68">
        <v>5.5</v>
      </c>
      <c r="V38" s="74"/>
    </row>
    <row r="39" spans="1:36" ht="14.4" customHeight="1" thickBot="1">
      <c r="A39" s="47">
        <v>38</v>
      </c>
      <c r="B39" s="5">
        <v>1390.0046924636199</v>
      </c>
      <c r="C39" s="5">
        <v>1427.4344426858599</v>
      </c>
      <c r="D39" s="5">
        <v>37.429750222240052</v>
      </c>
      <c r="E39" s="6">
        <v>0.39500000000000002</v>
      </c>
      <c r="F39" s="124">
        <v>0.379486243130917</v>
      </c>
      <c r="G39" s="5">
        <v>1426.09968035264</v>
      </c>
      <c r="H39" s="5">
        <v>3.92753338457783</v>
      </c>
      <c r="I39" s="125" t="str">
        <f>IF($H39="","",IF(OR($H39&lt;0,$H39&gt;100),"E",IF($H39&lt;$AA$124,$Z$124,IF($H39&lt;=$AA$125,$Z$125,IF($H39&lt;=$AA$126,$Z$126,IF($H39&lt;=$AA$127,$Z$127,IF($H39&lt;=$AA$128,$Z$128,"")))))))</f>
        <v>A</v>
      </c>
      <c r="J39" s="126" t="str">
        <f>IF(OR($H39&lt;0,$H39&gt;100),"",DataBar(H39))</f>
        <v>████</v>
      </c>
      <c r="K39" s="21">
        <f t="shared" si="14"/>
        <v>101</v>
      </c>
      <c r="L39" s="34">
        <f t="shared" si="15"/>
        <v>3.92753338457783</v>
      </c>
      <c r="M39" s="16"/>
      <c r="N39" s="16"/>
      <c r="P39" s="17">
        <v>2</v>
      </c>
      <c r="Q39" s="5"/>
      <c r="R39" s="5"/>
      <c r="T39" s="68">
        <v>52.5</v>
      </c>
      <c r="U39" s="68">
        <v>6.1</v>
      </c>
      <c r="V39" s="74"/>
      <c r="X39" s="20" t="e">
        <f>U39-#REF!</f>
        <v>#REF!</v>
      </c>
    </row>
    <row r="40" spans="1:36" ht="14.4" customHeight="1" thickBot="1">
      <c r="A40" s="47">
        <v>39</v>
      </c>
      <c r="B40" s="5">
        <v>1429.4344426858599</v>
      </c>
      <c r="C40" s="5">
        <v>1467.3047487765</v>
      </c>
      <c r="D40" s="5">
        <v>37.870306090640042</v>
      </c>
      <c r="E40" s="6">
        <v>0.39500000000000002</v>
      </c>
      <c r="F40" s="124">
        <v>0.37802804096790599</v>
      </c>
      <c r="G40" s="5">
        <v>1441.9636786311</v>
      </c>
      <c r="H40" s="5">
        <v>4.2966984891375404</v>
      </c>
      <c r="I40" s="125" t="str">
        <f>IF($H40="","",IF(OR($H40&lt;0,$H40&gt;100),"E",IF($H40&lt;$AA$124,$Z$124,IF($H40&lt;=$AA$125,$Z$125,IF($H40&lt;=$AA$126,$Z$126,IF($H40&lt;=$AA$127,$Z$127,IF($H40&lt;=$AA$128,$Z$128,"")))))))</f>
        <v>A</v>
      </c>
      <c r="J40" s="126" t="str">
        <f>IF(OR($H40&lt;0,$H40&gt;100),"",DataBar(H40))</f>
        <v>████</v>
      </c>
      <c r="K40" s="21">
        <f t="shared" si="14"/>
        <v>89</v>
      </c>
      <c r="L40" s="34">
        <f t="shared" si="15"/>
        <v>4.2966984891375404</v>
      </c>
      <c r="M40" s="16"/>
      <c r="N40" s="16"/>
      <c r="P40" s="17">
        <v>3</v>
      </c>
      <c r="Q40" s="5"/>
      <c r="R40" s="5"/>
      <c r="T40" s="68">
        <v>104.6</v>
      </c>
      <c r="U40" s="68">
        <v>5</v>
      </c>
      <c r="V40" s="74"/>
      <c r="X40" s="20">
        <f t="shared" ref="X40:X62" si="16">U40-H3</f>
        <v>0.50396549029616011</v>
      </c>
    </row>
    <row r="41" spans="1:36" ht="15.75" customHeight="1" thickBot="1">
      <c r="A41" s="47">
        <v>40</v>
      </c>
      <c r="B41" s="5">
        <v>1469.3047487765</v>
      </c>
      <c r="C41" s="5">
        <v>1505.1925534593199</v>
      </c>
      <c r="D41" s="5">
        <v>35.887804682819933</v>
      </c>
      <c r="E41" s="6">
        <v>0.39500000000000002</v>
      </c>
      <c r="F41" s="124">
        <v>0.37746414136190298</v>
      </c>
      <c r="G41" s="5">
        <v>1499.6585355280199</v>
      </c>
      <c r="H41" s="5">
        <v>4.43945788306252</v>
      </c>
      <c r="I41" s="125" t="str">
        <f>IF($H41="","",IF(OR($H41&lt;0,$H41&gt;100),"E",IF($H41&lt;$AA$124,$Z$124,IF($H41&lt;=$AA$125,$Z$125,IF($H41&lt;=$AA$126,$Z$126,IF($H41&lt;=$AA$127,$Z$127,IF($H41&lt;=$AA$128,$Z$128,"")))))))</f>
        <v>A</v>
      </c>
      <c r="J41" s="126" t="str">
        <f>IF(OR($H41&lt;0,$H41&gt;100),"",DataBar(H41))</f>
        <v>████</v>
      </c>
      <c r="K41" s="21">
        <f t="shared" si="14"/>
        <v>81</v>
      </c>
      <c r="L41" s="34">
        <f t="shared" si="15"/>
        <v>4.43945788306252</v>
      </c>
      <c r="M41" s="16"/>
      <c r="N41" s="16"/>
      <c r="P41" s="17">
        <v>4</v>
      </c>
      <c r="Q41" s="5"/>
      <c r="R41" s="5"/>
      <c r="T41" s="68">
        <v>144.5</v>
      </c>
      <c r="U41" s="68">
        <v>4.4000000000000004</v>
      </c>
      <c r="V41" s="74"/>
      <c r="X41" s="20">
        <f t="shared" si="16"/>
        <v>-1.3728377815272195</v>
      </c>
    </row>
    <row r="42" spans="1:36" ht="14.4" customHeight="1" thickBot="1">
      <c r="A42" s="47">
        <v>41</v>
      </c>
      <c r="B42" s="5">
        <v>1507.1925534593199</v>
      </c>
      <c r="C42" s="5">
        <v>1543.74119194475</v>
      </c>
      <c r="D42" s="5">
        <v>36.548638485430047</v>
      </c>
      <c r="E42" s="6">
        <v>0.39500000000000002</v>
      </c>
      <c r="F42" s="124">
        <v>0.37018718368242498</v>
      </c>
      <c r="G42" s="5">
        <v>1516.4409758120801</v>
      </c>
      <c r="H42" s="5">
        <v>6.2817256500188901</v>
      </c>
      <c r="I42" s="125" t="str">
        <f>IF($H42="","",IF(OR($H42&lt;0,$H42&gt;100),"E",IF($H42&lt;$AA$124,$Z$124,IF($H42&lt;=$AA$125,$Z$125,IF($H42&lt;=$AA$126,$Z$126,IF($H42&lt;=$AA$127,$Z$127,IF($H42&lt;=$AA$128,$Z$128,"")))))))</f>
        <v>B</v>
      </c>
      <c r="J42" s="126" t="str">
        <f>IF(OR($H42&lt;0,$H42&gt;100),"",DataBar(H42))</f>
        <v>██████</v>
      </c>
      <c r="K42" s="21">
        <f t="shared" si="14"/>
        <v>23</v>
      </c>
      <c r="L42" s="34">
        <f t="shared" si="15"/>
        <v>6.2817256500188901</v>
      </c>
      <c r="M42" s="16"/>
      <c r="N42" s="16"/>
      <c r="P42" s="17">
        <v>5</v>
      </c>
      <c r="Q42" s="5"/>
      <c r="R42" s="5"/>
      <c r="T42" s="68">
        <v>180.5</v>
      </c>
      <c r="U42" s="68">
        <v>6.6</v>
      </c>
      <c r="V42" s="74"/>
      <c r="X42" s="20">
        <f t="shared" si="16"/>
        <v>1.5999999999999996</v>
      </c>
    </row>
    <row r="43" spans="1:36" ht="14.4" customHeight="1" thickBot="1">
      <c r="A43" s="47">
        <v>42</v>
      </c>
      <c r="B43" s="5">
        <v>1545.74119194475</v>
      </c>
      <c r="C43" s="5">
        <v>1583.17094216699</v>
      </c>
      <c r="D43" s="5">
        <v>37.429750222240052</v>
      </c>
      <c r="E43" s="6">
        <v>0.39500000000000002</v>
      </c>
      <c r="F43" s="148" t="s">
        <v>40</v>
      </c>
      <c r="G43" s="136"/>
      <c r="H43" s="136"/>
      <c r="I43" s="136"/>
      <c r="J43" s="134"/>
      <c r="K43" s="21">
        <f t="shared" si="14"/>
        <v>130</v>
      </c>
      <c r="L43" s="34">
        <f t="shared" si="15"/>
        <v>0</v>
      </c>
      <c r="M43" s="16"/>
      <c r="N43" s="16"/>
      <c r="P43" s="17">
        <v>6</v>
      </c>
      <c r="Q43" s="5"/>
      <c r="R43" s="5"/>
      <c r="T43" s="68">
        <v>219.3</v>
      </c>
      <c r="U43" s="68">
        <v>5.4</v>
      </c>
      <c r="V43" s="74"/>
      <c r="X43" s="20">
        <f t="shared" si="16"/>
        <v>2.1724637615772204</v>
      </c>
    </row>
    <row r="44" spans="1:36" ht="14.4" customHeight="1" thickBot="1">
      <c r="A44" s="47">
        <v>43</v>
      </c>
      <c r="B44" s="5">
        <v>1585.17094216699</v>
      </c>
      <c r="C44" s="5">
        <v>1623.0412482576301</v>
      </c>
      <c r="D44" s="5">
        <v>37.870306090640042</v>
      </c>
      <c r="E44" s="6">
        <v>0.39500000000000002</v>
      </c>
      <c r="F44" s="124">
        <v>0.37526325542303302</v>
      </c>
      <c r="G44" s="5">
        <v>1599.9357035934399</v>
      </c>
      <c r="H44" s="5">
        <v>4.9000000000000004</v>
      </c>
      <c r="I44" s="125" t="str">
        <f t="shared" ref="I44:I75" si="17">IF($H44="","",IF(OR($H44&lt;0,$H44&gt;100),"E",IF($H44&lt;$AA$124,$Z$124,IF($H44&lt;=$AA$125,$Z$125,IF($H44&lt;=$AA$126,$Z$126,IF($H44&lt;=$AA$127,$Z$127,IF($H44&lt;=$AA$128,$Z$128,"")))))))</f>
        <v>A</v>
      </c>
      <c r="J44" s="126" t="str">
        <f>IF(OR($H44&lt;0,$H44&gt;100),"",DataBar(H44))</f>
        <v>█████</v>
      </c>
      <c r="K44" s="21">
        <f t="shared" si="14"/>
        <v>57</v>
      </c>
      <c r="L44" s="34">
        <f t="shared" si="15"/>
        <v>4.9000000000000004</v>
      </c>
      <c r="M44" s="16"/>
      <c r="N44" s="16"/>
      <c r="P44" s="17">
        <v>7</v>
      </c>
      <c r="Q44" s="5"/>
      <c r="R44" s="5"/>
      <c r="T44" s="68">
        <v>259.10000000000002</v>
      </c>
      <c r="U44" s="68">
        <v>3.6</v>
      </c>
      <c r="V44" s="74"/>
      <c r="X44" s="20">
        <f t="shared" si="16"/>
        <v>-1.99558834877798</v>
      </c>
    </row>
    <row r="45" spans="1:36" ht="14.4" customHeight="1" thickBot="1">
      <c r="A45" s="47">
        <v>44</v>
      </c>
      <c r="B45" s="5">
        <v>1625.0412482576301</v>
      </c>
      <c r="C45" s="5">
        <v>1662.4709984798701</v>
      </c>
      <c r="D45" s="5">
        <v>37.429750222240052</v>
      </c>
      <c r="E45" s="6">
        <v>0.39500000000000002</v>
      </c>
      <c r="F45" s="124">
        <v>0.37980949380957602</v>
      </c>
      <c r="G45" s="5">
        <v>1642.2675305785899</v>
      </c>
      <c r="H45" s="5">
        <v>3.8456977697275398</v>
      </c>
      <c r="I45" s="125" t="str">
        <f t="shared" si="17"/>
        <v>A</v>
      </c>
      <c r="J45" s="126" t="str">
        <f>IF(OR($H45&lt;0,$H45&gt;100),"",DataBar(H45))</f>
        <v>████</v>
      </c>
      <c r="K45" s="21">
        <f t="shared" si="14"/>
        <v>106</v>
      </c>
      <c r="L45" s="34">
        <f t="shared" si="15"/>
        <v>3.8456977697275398</v>
      </c>
      <c r="M45" s="16"/>
      <c r="N45" s="16"/>
      <c r="P45" s="17">
        <v>8</v>
      </c>
      <c r="Q45" s="5"/>
      <c r="R45" s="5"/>
      <c r="T45" s="68">
        <v>297.39999999999998</v>
      </c>
      <c r="U45" s="68">
        <v>1.7</v>
      </c>
      <c r="V45" s="74"/>
      <c r="X45" s="20">
        <f t="shared" si="16"/>
        <v>1.7</v>
      </c>
    </row>
    <row r="46" spans="1:36" ht="14.4" customHeight="1" thickBot="1">
      <c r="A46" s="47">
        <v>45</v>
      </c>
      <c r="B46" s="5">
        <v>1664.4709984798701</v>
      </c>
      <c r="C46" s="5">
        <v>1701.68047076791</v>
      </c>
      <c r="D46" s="5">
        <v>37.209472288039933</v>
      </c>
      <c r="E46" s="6">
        <v>0.39500000000000002</v>
      </c>
      <c r="F46" s="124">
        <v>0.36995788015153303</v>
      </c>
      <c r="G46" s="5">
        <v>1694.8692090808499</v>
      </c>
      <c r="H46" s="5">
        <v>6.33977717682692</v>
      </c>
      <c r="I46" s="125" t="str">
        <f t="shared" si="17"/>
        <v>B</v>
      </c>
      <c r="J46" s="126" t="str">
        <f>IF(OR($H46&lt;0,$H46&gt;100),"",DataBar(H46))</f>
        <v>██████</v>
      </c>
      <c r="K46" s="21">
        <f t="shared" si="14"/>
        <v>20</v>
      </c>
      <c r="L46" s="34">
        <f t="shared" si="15"/>
        <v>6.33977717682692</v>
      </c>
      <c r="M46" s="16"/>
      <c r="N46" s="16"/>
      <c r="P46" s="17">
        <v>9</v>
      </c>
      <c r="Q46" s="5"/>
      <c r="R46" s="5"/>
      <c r="T46" s="68">
        <v>363.4</v>
      </c>
      <c r="U46" s="68">
        <v>5.2</v>
      </c>
      <c r="V46" s="74"/>
      <c r="X46" s="20">
        <f t="shared" si="16"/>
        <v>1.7147485258813</v>
      </c>
    </row>
    <row r="47" spans="1:36" ht="15" customHeight="1" thickBot="1">
      <c r="A47" s="47">
        <v>46</v>
      </c>
      <c r="B47" s="5">
        <v>1703.68047076791</v>
      </c>
      <c r="C47" s="5">
        <v>1740.6696651217501</v>
      </c>
      <c r="D47" s="5">
        <v>36.989194353840048</v>
      </c>
      <c r="E47" s="6">
        <v>0.39500000000000002</v>
      </c>
      <c r="F47" s="124">
        <v>0.37392956861287502</v>
      </c>
      <c r="G47" s="5">
        <v>1731.94086821578</v>
      </c>
      <c r="H47" s="5">
        <v>5.3342864271200296</v>
      </c>
      <c r="I47" s="125" t="str">
        <f t="shared" si="17"/>
        <v>B</v>
      </c>
      <c r="J47" s="126" t="str">
        <f>IF(OR($H47&lt;0,$H47&gt;100),"",DataBar(H47))</f>
        <v>█████</v>
      </c>
      <c r="K47" s="21">
        <f t="shared" si="14"/>
        <v>43</v>
      </c>
      <c r="L47" s="34">
        <f t="shared" si="15"/>
        <v>5.3342864271200296</v>
      </c>
      <c r="M47" s="16"/>
      <c r="N47" s="16"/>
      <c r="P47" s="17">
        <v>10</v>
      </c>
      <c r="Q47" s="5"/>
      <c r="R47" s="5"/>
      <c r="T47" s="68">
        <v>366.6</v>
      </c>
      <c r="U47" s="68">
        <v>3.9</v>
      </c>
      <c r="V47" s="74"/>
      <c r="X47" s="20">
        <f t="shared" si="16"/>
        <v>-8.0535536005370112E-2</v>
      </c>
    </row>
    <row r="48" spans="1:36" ht="15" customHeight="1" thickBot="1">
      <c r="A48" s="47">
        <v>47</v>
      </c>
      <c r="B48" s="5">
        <v>1742.6696651217501</v>
      </c>
      <c r="C48" s="5">
        <v>1780.76024914659</v>
      </c>
      <c r="D48" s="5">
        <v>38.090584024839927</v>
      </c>
      <c r="E48" s="6">
        <v>0.39500000000000002</v>
      </c>
      <c r="F48" s="124">
        <v>0.37441061372950202</v>
      </c>
      <c r="G48" s="5">
        <v>1772.5193059175199</v>
      </c>
      <c r="H48" s="5">
        <v>5.2125028532904603</v>
      </c>
      <c r="I48" s="125" t="str">
        <f t="shared" si="17"/>
        <v>B</v>
      </c>
      <c r="J48" s="126" t="str">
        <f>IF(OR($H48&lt;0,$H48&gt;100),"",DataBar(H48))</f>
        <v>█████</v>
      </c>
      <c r="K48" s="21">
        <f t="shared" si="14"/>
        <v>50</v>
      </c>
      <c r="L48" s="34">
        <f t="shared" si="15"/>
        <v>5.2125028532904603</v>
      </c>
      <c r="M48" s="16"/>
      <c r="N48" s="16"/>
      <c r="P48" s="17">
        <v>11</v>
      </c>
      <c r="Q48" s="5"/>
      <c r="R48" s="5"/>
      <c r="T48" s="68">
        <v>419.4</v>
      </c>
      <c r="U48" s="68">
        <v>4.5</v>
      </c>
      <c r="V48" s="74"/>
      <c r="X48" s="20">
        <f t="shared" si="16"/>
        <v>-1.8847201378477498</v>
      </c>
    </row>
    <row r="49" spans="1:35" ht="14.4" customHeight="1" thickBot="1">
      <c r="A49" s="47">
        <v>48</v>
      </c>
      <c r="B49" s="5">
        <v>1782.76024914659</v>
      </c>
      <c r="C49" s="5">
        <v>1819.0886096978199</v>
      </c>
      <c r="D49" s="5">
        <v>36.328360551229927</v>
      </c>
      <c r="E49" s="6">
        <v>0.39500000000000002</v>
      </c>
      <c r="F49" s="124">
        <v>0.36989911167971901</v>
      </c>
      <c r="G49" s="5">
        <v>1806.5851548523201</v>
      </c>
      <c r="H49" s="5">
        <v>6.3546552709570099</v>
      </c>
      <c r="I49" s="125" t="str">
        <f t="shared" si="17"/>
        <v>B</v>
      </c>
      <c r="J49" s="126" t="str">
        <f>IF(OR($H49&lt;0,$H49&gt;100),"",DataBar(H49))</f>
        <v>██████</v>
      </c>
      <c r="K49" s="21">
        <f t="shared" si="14"/>
        <v>19</v>
      </c>
      <c r="L49" s="34">
        <f t="shared" si="15"/>
        <v>6.3546552709570099</v>
      </c>
      <c r="M49" s="16"/>
      <c r="N49" s="16"/>
      <c r="P49" s="17">
        <v>12</v>
      </c>
      <c r="Q49" s="5"/>
      <c r="R49" s="5"/>
      <c r="T49" s="68">
        <v>481</v>
      </c>
      <c r="U49" s="68">
        <v>3.8</v>
      </c>
      <c r="V49" s="74"/>
      <c r="X49" s="20">
        <f t="shared" si="16"/>
        <v>-0.91753371069438039</v>
      </c>
    </row>
    <row r="50" spans="1:35" ht="14.4" customHeight="1" thickBot="1">
      <c r="A50" s="47">
        <v>49</v>
      </c>
      <c r="B50" s="5">
        <v>1821.0886096978199</v>
      </c>
      <c r="C50" s="5">
        <v>1857.8575261174501</v>
      </c>
      <c r="D50" s="5">
        <v>36.768916419630159</v>
      </c>
      <c r="E50" s="6">
        <v>0.39500000000000002</v>
      </c>
      <c r="F50" s="124">
        <v>0.367597043138297</v>
      </c>
      <c r="G50" s="5">
        <v>1850.3363922097501</v>
      </c>
      <c r="H50" s="5">
        <v>6.9374574333424599</v>
      </c>
      <c r="I50" s="125" t="str">
        <f t="shared" si="17"/>
        <v>B</v>
      </c>
      <c r="J50" s="126" t="str">
        <f>IF(OR($H50&lt;0,$H50&gt;100),"",DataBar(H50))</f>
        <v>███████</v>
      </c>
      <c r="K50" s="21">
        <f t="shared" si="14"/>
        <v>12</v>
      </c>
      <c r="L50" s="34">
        <f t="shared" si="15"/>
        <v>6.9374574333424599</v>
      </c>
      <c r="M50" s="16"/>
      <c r="N50" s="16"/>
      <c r="P50" s="17">
        <v>13</v>
      </c>
      <c r="Q50" s="5"/>
      <c r="R50" s="5"/>
      <c r="T50" s="68">
        <v>490.5</v>
      </c>
      <c r="U50" s="68">
        <v>5</v>
      </c>
      <c r="V50" s="74"/>
      <c r="X50" s="20">
        <f t="shared" si="16"/>
        <v>9.9999999999999645E-2</v>
      </c>
      <c r="AA50" s="24"/>
      <c r="AB50" s="25"/>
    </row>
    <row r="51" spans="1:35" ht="15" customHeight="1" thickBot="1">
      <c r="A51" s="47">
        <v>50</v>
      </c>
      <c r="B51" s="5">
        <v>1859.8575261174501</v>
      </c>
      <c r="C51" s="5">
        <v>1897.06699840549</v>
      </c>
      <c r="D51" s="5">
        <v>37.209472288039933</v>
      </c>
      <c r="E51" s="6">
        <v>0.39500000000000002</v>
      </c>
      <c r="F51" s="124">
        <v>0.37377693991161598</v>
      </c>
      <c r="G51" s="5">
        <v>1891.3323035504</v>
      </c>
      <c r="H51" s="5">
        <v>5.3729266046540403</v>
      </c>
      <c r="I51" s="125" t="str">
        <f t="shared" si="17"/>
        <v>B</v>
      </c>
      <c r="J51" s="126" t="str">
        <f>IF(OR($H51&lt;0,$H51&gt;100),"",DataBar(H51))</f>
        <v>█████</v>
      </c>
      <c r="K51" s="21">
        <f t="shared" si="14"/>
        <v>42</v>
      </c>
      <c r="L51" s="34">
        <f t="shared" si="15"/>
        <v>5.3729266046540403</v>
      </c>
      <c r="M51" s="16"/>
      <c r="N51" s="16"/>
      <c r="P51" s="17">
        <v>14</v>
      </c>
      <c r="Q51" s="5"/>
      <c r="R51" s="5"/>
      <c r="T51" s="68">
        <v>531.70000000000005</v>
      </c>
      <c r="U51" s="68">
        <v>4.5999999999999996</v>
      </c>
      <c r="V51" s="74"/>
      <c r="X51" s="20">
        <f t="shared" si="16"/>
        <v>1.2950953598573496</v>
      </c>
    </row>
    <row r="52" spans="1:35" ht="15" customHeight="1" thickBot="1">
      <c r="A52" s="47">
        <v>51</v>
      </c>
      <c r="B52" s="5">
        <v>1899.06699840549</v>
      </c>
      <c r="C52" s="5">
        <v>1935.6156368909201</v>
      </c>
      <c r="D52" s="5">
        <v>36.548638485430047</v>
      </c>
      <c r="E52" s="6">
        <v>0.39500000000000002</v>
      </c>
      <c r="F52" s="124">
        <v>0.378702258714329</v>
      </c>
      <c r="G52" s="5">
        <v>1916.04674297369</v>
      </c>
      <c r="H52" s="5">
        <v>4.12601045206846</v>
      </c>
      <c r="I52" s="125" t="str">
        <f t="shared" si="17"/>
        <v>A</v>
      </c>
      <c r="J52" s="126" t="str">
        <f>IF(OR($H52&lt;0,$H52&gt;100),"",DataBar(H52))</f>
        <v>████</v>
      </c>
      <c r="K52" s="21">
        <f t="shared" si="14"/>
        <v>95</v>
      </c>
      <c r="L52" s="34">
        <f t="shared" si="15"/>
        <v>4.12601045206846</v>
      </c>
      <c r="M52" s="16"/>
      <c r="N52" s="16"/>
      <c r="P52" s="17">
        <v>15</v>
      </c>
      <c r="Q52" s="5"/>
      <c r="R52" s="5"/>
      <c r="T52" s="68">
        <v>571.5</v>
      </c>
      <c r="U52" s="68">
        <v>3.8</v>
      </c>
      <c r="V52" s="74"/>
      <c r="X52" s="20">
        <f t="shared" si="16"/>
        <v>-0.4138493612999703</v>
      </c>
    </row>
    <row r="53" spans="1:35" ht="15" customHeight="1" thickBot="1">
      <c r="A53" s="47">
        <v>52</v>
      </c>
      <c r="B53" s="5">
        <v>1937.6156368909201</v>
      </c>
      <c r="C53" s="5">
        <v>1975.70622091576</v>
      </c>
      <c r="D53" s="5">
        <v>38.090584024839927</v>
      </c>
      <c r="E53" s="6">
        <v>0.39500000000000002</v>
      </c>
      <c r="F53" s="124">
        <v>0.360649862446981</v>
      </c>
      <c r="G53" s="5">
        <v>1951.11452864186</v>
      </c>
      <c r="H53" s="5">
        <v>8.69623735519456</v>
      </c>
      <c r="I53" s="125" t="str">
        <f t="shared" si="17"/>
        <v>B</v>
      </c>
      <c r="J53" s="126" t="str">
        <f>IF(OR($H53&lt;0,$H53&gt;100),"",DataBar(H53))</f>
        <v>█████████</v>
      </c>
      <c r="K53" s="21">
        <f t="shared" si="14"/>
        <v>3</v>
      </c>
      <c r="L53" s="34">
        <f t="shared" si="15"/>
        <v>8.69623735519456</v>
      </c>
      <c r="M53" s="16"/>
      <c r="N53" s="16"/>
      <c r="P53" s="17">
        <v>16</v>
      </c>
      <c r="Q53" s="5"/>
      <c r="R53" s="5"/>
      <c r="T53" s="68">
        <v>606.5</v>
      </c>
      <c r="U53" s="68">
        <v>5.4</v>
      </c>
      <c r="V53" s="74"/>
      <c r="X53" s="20">
        <f t="shared" si="16"/>
        <v>5.4</v>
      </c>
      <c r="AH53" s="144"/>
      <c r="AI53" s="134"/>
    </row>
    <row r="54" spans="1:35" ht="15" customHeight="1" thickBot="1">
      <c r="A54" s="47">
        <v>53</v>
      </c>
      <c r="B54" s="5">
        <v>1977.70622091576</v>
      </c>
      <c r="C54" s="5">
        <v>2014.9156932037999</v>
      </c>
      <c r="D54" s="5">
        <v>37.209472288039933</v>
      </c>
      <c r="E54" s="6">
        <v>0.39500000000000002</v>
      </c>
      <c r="F54" s="124">
        <v>0.37621646239523199</v>
      </c>
      <c r="G54" s="5">
        <v>1996.7026500104801</v>
      </c>
      <c r="H54" s="5">
        <v>4.7553259758905098</v>
      </c>
      <c r="I54" s="125" t="str">
        <f t="shared" si="17"/>
        <v>A</v>
      </c>
      <c r="J54" s="126" t="str">
        <f>IF(OR($H54&lt;0,$H54&gt;100),"",DataBar(H54))</f>
        <v>█████</v>
      </c>
      <c r="K54" s="21">
        <f t="shared" si="14"/>
        <v>67</v>
      </c>
      <c r="L54" s="34">
        <f t="shared" si="15"/>
        <v>4.7553259758905098</v>
      </c>
      <c r="M54" s="16"/>
      <c r="N54" s="16"/>
      <c r="P54" s="17">
        <v>17</v>
      </c>
      <c r="Q54" s="5"/>
      <c r="R54" s="5"/>
      <c r="T54" s="68">
        <v>676.1</v>
      </c>
      <c r="U54" s="68">
        <v>5.9</v>
      </c>
      <c r="V54" s="74"/>
      <c r="X54" s="20">
        <f t="shared" si="16"/>
        <v>2.1849954530593205</v>
      </c>
    </row>
    <row r="55" spans="1:35" ht="14.4" customHeight="1" thickBot="1">
      <c r="A55" s="47">
        <v>54</v>
      </c>
      <c r="B55" s="5">
        <v>2016.9156932037999</v>
      </c>
      <c r="C55" s="5">
        <v>2053.4643316892302</v>
      </c>
      <c r="D55" s="5">
        <v>36.548638485430267</v>
      </c>
      <c r="E55" s="6">
        <v>0.39500000000000002</v>
      </c>
      <c r="F55" s="124">
        <v>0.37372829657420198</v>
      </c>
      <c r="G55" s="5">
        <v>2035.1937195176899</v>
      </c>
      <c r="H55" s="5">
        <v>5.3852413736196798</v>
      </c>
      <c r="I55" s="125" t="str">
        <f t="shared" si="17"/>
        <v>B</v>
      </c>
      <c r="J55" s="126" t="str">
        <f>IF(OR($H55&lt;0,$H55&gt;100),"",DataBar(H55))</f>
        <v>█████</v>
      </c>
      <c r="K55" s="21">
        <f t="shared" si="14"/>
        <v>41</v>
      </c>
      <c r="L55" s="34">
        <f t="shared" si="15"/>
        <v>5.3852413736196798</v>
      </c>
      <c r="M55" s="16"/>
      <c r="N55" s="16"/>
      <c r="P55" s="17">
        <v>18</v>
      </c>
      <c r="Q55" s="5"/>
      <c r="R55" s="5"/>
      <c r="T55" s="68">
        <v>688</v>
      </c>
      <c r="U55" s="68">
        <v>6.6</v>
      </c>
      <c r="V55" s="74"/>
      <c r="X55" s="20">
        <f t="shared" si="16"/>
        <v>1.1366752877069395</v>
      </c>
    </row>
    <row r="56" spans="1:35" ht="14.4" customHeight="1" thickBot="1">
      <c r="A56" s="47">
        <v>55</v>
      </c>
      <c r="B56" s="5">
        <v>2055.4643316892302</v>
      </c>
      <c r="C56" s="5">
        <v>2093.3346377798698</v>
      </c>
      <c r="D56" s="5">
        <v>37.870306090639588</v>
      </c>
      <c r="E56" s="6">
        <v>0.39500000000000002</v>
      </c>
      <c r="F56" s="124">
        <v>0.37955204605972198</v>
      </c>
      <c r="G56" s="5">
        <v>2057.7372960186599</v>
      </c>
      <c r="H56" s="5">
        <v>3.9108744152602499</v>
      </c>
      <c r="I56" s="125" t="str">
        <f t="shared" si="17"/>
        <v>A</v>
      </c>
      <c r="J56" s="126" t="str">
        <f>IF(OR($H56&lt;0,$H56&gt;100),"",DataBar(H56))</f>
        <v>████</v>
      </c>
      <c r="K56" s="21">
        <f t="shared" si="14"/>
        <v>103</v>
      </c>
      <c r="L56" s="34">
        <f t="shared" si="15"/>
        <v>3.9108744152602499</v>
      </c>
      <c r="M56" s="16"/>
      <c r="N56" s="16"/>
      <c r="P56" s="17">
        <v>19</v>
      </c>
      <c r="Q56" s="5"/>
      <c r="R56" s="5"/>
      <c r="T56" s="68">
        <v>737.7</v>
      </c>
      <c r="U56" s="68">
        <v>3.8</v>
      </c>
      <c r="V56" s="74"/>
      <c r="X56" s="20">
        <f t="shared" si="16"/>
        <v>-2.0675250995361605</v>
      </c>
    </row>
    <row r="57" spans="1:35" ht="15" customHeight="1" thickBot="1">
      <c r="A57" s="47">
        <v>56</v>
      </c>
      <c r="B57" s="5">
        <v>2095.3346377798698</v>
      </c>
      <c r="C57" s="5">
        <v>2132.3238321337099</v>
      </c>
      <c r="D57" s="5">
        <v>36.989194353840048</v>
      </c>
      <c r="E57" s="6">
        <v>0.39500000000000002</v>
      </c>
      <c r="F57" s="124">
        <v>0.38682049583300498</v>
      </c>
      <c r="G57" s="5">
        <v>2108.2516063263902</v>
      </c>
      <c r="H57" s="5">
        <v>2.0707605486061902</v>
      </c>
      <c r="I57" s="125" t="str">
        <f t="shared" si="17"/>
        <v>A</v>
      </c>
      <c r="J57" s="126" t="str">
        <f>IF(OR($H57&lt;0,$H57&gt;100),"",DataBar(H57))</f>
        <v>██</v>
      </c>
      <c r="K57" s="21">
        <f t="shared" si="14"/>
        <v>128</v>
      </c>
      <c r="L57" s="34">
        <f t="shared" si="15"/>
        <v>2.0707605486061902</v>
      </c>
      <c r="M57" s="16"/>
      <c r="N57" s="16"/>
      <c r="P57" s="17">
        <v>20</v>
      </c>
      <c r="Q57" s="5"/>
      <c r="R57" s="5"/>
      <c r="T57" s="68">
        <v>778.9</v>
      </c>
      <c r="U57" s="68">
        <v>5.3</v>
      </c>
      <c r="V57" s="74"/>
      <c r="X57" s="20">
        <f t="shared" si="16"/>
        <v>-0.39416231764737031</v>
      </c>
      <c r="AC57" s="144"/>
      <c r="AD57" s="134"/>
    </row>
    <row r="58" spans="1:35" ht="14.4" customHeight="1" thickBot="1">
      <c r="A58" s="47">
        <v>57</v>
      </c>
      <c r="B58" s="5">
        <v>2134.3238321337099</v>
      </c>
      <c r="C58" s="5">
        <v>2170.65219268494</v>
      </c>
      <c r="D58" s="5">
        <v>36.328360551230162</v>
      </c>
      <c r="E58" s="6">
        <v>0.39500000000000002</v>
      </c>
      <c r="F58" s="124">
        <v>0.37615145469433497</v>
      </c>
      <c r="G58" s="5">
        <v>2154.0902118783602</v>
      </c>
      <c r="H58" s="5">
        <v>4.7717836216871898</v>
      </c>
      <c r="I58" s="125" t="str">
        <f t="shared" si="17"/>
        <v>A</v>
      </c>
      <c r="J58" s="126" t="str">
        <f>IF(OR($H58&lt;0,$H58&gt;100),"",DataBar(H58))</f>
        <v>█████</v>
      </c>
      <c r="K58" s="21">
        <f t="shared" si="14"/>
        <v>65</v>
      </c>
      <c r="L58" s="34">
        <f t="shared" si="15"/>
        <v>4.7717836216871898</v>
      </c>
      <c r="M58" s="16"/>
      <c r="N58" s="16"/>
      <c r="P58" s="17">
        <v>21</v>
      </c>
      <c r="Q58" s="5"/>
      <c r="R58" s="5"/>
      <c r="T58" s="68">
        <v>814.8</v>
      </c>
      <c r="U58" s="68">
        <v>3.5</v>
      </c>
      <c r="V58" s="74"/>
      <c r="X58" s="20">
        <f t="shared" si="16"/>
        <v>-0.77022226551749995</v>
      </c>
    </row>
    <row r="59" spans="1:35" ht="14.4" customHeight="1" thickBot="1">
      <c r="A59" s="47">
        <v>58</v>
      </c>
      <c r="B59" s="5">
        <v>2172.65219268494</v>
      </c>
      <c r="C59" s="5">
        <v>2208.3197194335598</v>
      </c>
      <c r="D59" s="5">
        <v>35.667526748619821</v>
      </c>
      <c r="E59" s="6">
        <v>0.39500000000000002</v>
      </c>
      <c r="F59" s="124">
        <v>0.37793611910188302</v>
      </c>
      <c r="G59" s="5">
        <v>2194.1674648856401</v>
      </c>
      <c r="H59" s="5">
        <v>4.3199698476245496</v>
      </c>
      <c r="I59" s="125" t="str">
        <f t="shared" si="17"/>
        <v>A</v>
      </c>
      <c r="J59" s="126" t="str">
        <f>IF(OR($H59&lt;0,$H59&gt;100),"",DataBar(H59))</f>
        <v>████</v>
      </c>
      <c r="K59" s="21">
        <f t="shared" si="14"/>
        <v>87</v>
      </c>
      <c r="L59" s="34">
        <f t="shared" si="15"/>
        <v>4.3199698476245496</v>
      </c>
      <c r="M59" s="16"/>
      <c r="N59" s="16"/>
      <c r="P59" s="17">
        <v>22</v>
      </c>
      <c r="Q59" s="5"/>
      <c r="R59" s="5"/>
      <c r="T59" s="68">
        <v>855.5</v>
      </c>
      <c r="U59" s="68">
        <v>5.5</v>
      </c>
      <c r="V59" s="74"/>
      <c r="X59" s="20">
        <f t="shared" si="16"/>
        <v>5.5</v>
      </c>
    </row>
    <row r="60" spans="1:35" ht="14.4" customHeight="1" thickBot="1">
      <c r="A60" s="47">
        <v>59</v>
      </c>
      <c r="B60" s="5">
        <v>2210.3197194335598</v>
      </c>
      <c r="C60" s="5">
        <v>2246.8683579189801</v>
      </c>
      <c r="D60" s="5">
        <v>36.54863848542027</v>
      </c>
      <c r="E60" s="6">
        <v>0.39500000000000002</v>
      </c>
      <c r="F60" s="124">
        <v>0.37840731087731</v>
      </c>
      <c r="G60" s="5">
        <v>2224.6419579147901</v>
      </c>
      <c r="H60" s="5">
        <v>4.2006807905543404</v>
      </c>
      <c r="I60" s="125" t="str">
        <f t="shared" si="17"/>
        <v>A</v>
      </c>
      <c r="J60" s="126" t="str">
        <f>IF(OR($H60&lt;0,$H60&gt;100),"",DataBar(H60))</f>
        <v>████</v>
      </c>
      <c r="K60" s="21">
        <f t="shared" si="14"/>
        <v>93</v>
      </c>
      <c r="L60" s="34">
        <f t="shared" si="15"/>
        <v>4.2006807905543404</v>
      </c>
      <c r="M60" s="16"/>
      <c r="N60" s="16"/>
      <c r="P60" s="17">
        <v>23</v>
      </c>
      <c r="Q60" s="5"/>
      <c r="R60" s="5"/>
      <c r="T60" s="68">
        <v>901.6</v>
      </c>
      <c r="U60" s="68">
        <v>4.4000000000000004</v>
      </c>
      <c r="V60" s="74"/>
      <c r="X60" s="20">
        <f t="shared" si="16"/>
        <v>0.72269537052844024</v>
      </c>
    </row>
    <row r="61" spans="1:35" ht="14.4" customHeight="1" thickBot="1">
      <c r="A61" s="47">
        <v>60</v>
      </c>
      <c r="B61" s="5">
        <v>2248.8683579189801</v>
      </c>
      <c r="C61" s="5">
        <v>2285.63727433862</v>
      </c>
      <c r="D61" s="5">
        <v>36.768916419639943</v>
      </c>
      <c r="E61" s="6">
        <v>0.39500000000000002</v>
      </c>
      <c r="F61" s="124">
        <v>0.37656013122486498</v>
      </c>
      <c r="G61" s="5">
        <v>2265.3859376359501</v>
      </c>
      <c r="H61" s="5">
        <v>4.6683212088947101</v>
      </c>
      <c r="I61" s="125" t="str">
        <f t="shared" si="17"/>
        <v>A</v>
      </c>
      <c r="J61" s="126" t="str">
        <f>IF(OR($H61&lt;0,$H61&gt;100),"",DataBar(H61))</f>
        <v>█████</v>
      </c>
      <c r="K61" s="21">
        <f t="shared" si="14"/>
        <v>70</v>
      </c>
      <c r="L61" s="34">
        <f t="shared" si="15"/>
        <v>4.6683212088947101</v>
      </c>
      <c r="M61" s="16"/>
      <c r="N61" s="16"/>
      <c r="P61" s="17">
        <v>24</v>
      </c>
      <c r="Q61" s="5"/>
      <c r="R61" s="5"/>
      <c r="T61" s="68">
        <v>937.1</v>
      </c>
      <c r="U61" s="68">
        <v>4.9000000000000004</v>
      </c>
      <c r="V61" s="74"/>
      <c r="X61" s="20">
        <f t="shared" si="16"/>
        <v>-3.3742749299232493</v>
      </c>
    </row>
    <row r="62" spans="1:35" ht="14.4" customHeight="1" thickBot="1">
      <c r="A62" s="47">
        <v>61</v>
      </c>
      <c r="B62" s="5">
        <v>2287.63727433862</v>
      </c>
      <c r="C62" s="5">
        <v>2324.40619075825</v>
      </c>
      <c r="D62" s="5">
        <v>36.768916419629932</v>
      </c>
      <c r="E62" s="6">
        <v>0.39500000000000002</v>
      </c>
      <c r="F62" s="124">
        <v>0.349320811379566</v>
      </c>
      <c r="G62" s="5">
        <v>2291.8528261023698</v>
      </c>
      <c r="H62" s="5">
        <v>21</v>
      </c>
      <c r="I62" s="125" t="str">
        <f t="shared" si="17"/>
        <v>D</v>
      </c>
      <c r="J62" s="126" t="str">
        <f>IF(OR($H62&lt;0,$H62&gt;100),"",DataBar(H62))</f>
        <v>█████████████████████</v>
      </c>
      <c r="K62" s="21">
        <f t="shared" si="14"/>
        <v>1</v>
      </c>
      <c r="L62" s="34">
        <f t="shared" si="15"/>
        <v>21</v>
      </c>
      <c r="M62" s="16"/>
      <c r="N62" s="16"/>
      <c r="P62" s="17">
        <v>25</v>
      </c>
      <c r="Q62" s="5"/>
      <c r="R62" s="5"/>
      <c r="T62" s="68">
        <v>979.5</v>
      </c>
      <c r="U62" s="68">
        <v>5.6</v>
      </c>
      <c r="V62" s="74"/>
      <c r="X62" s="20">
        <f t="shared" si="16"/>
        <v>3.1448345584638595</v>
      </c>
    </row>
    <row r="63" spans="1:35" ht="14.4" customHeight="1" thickBot="1">
      <c r="A63" s="47">
        <v>62</v>
      </c>
      <c r="B63" s="5">
        <v>2326.40619075825</v>
      </c>
      <c r="C63" s="5">
        <v>2364.0562189146899</v>
      </c>
      <c r="D63" s="5">
        <v>37.65002815643993</v>
      </c>
      <c r="E63" s="6">
        <v>0.39500000000000002</v>
      </c>
      <c r="F63" s="124">
        <v>0.37440800117099698</v>
      </c>
      <c r="G63" s="5">
        <v>2361.2344800947599</v>
      </c>
      <c r="H63" s="5">
        <v>5.2131642605068897</v>
      </c>
      <c r="I63" s="125" t="str">
        <f t="shared" si="17"/>
        <v>B</v>
      </c>
      <c r="J63" s="126" t="str">
        <f>IF(OR($H63&lt;0,$H63&gt;100),"",DataBar(H63))</f>
        <v>█████</v>
      </c>
      <c r="K63" s="21">
        <f t="shared" si="14"/>
        <v>49</v>
      </c>
      <c r="L63" s="34">
        <f t="shared" si="15"/>
        <v>5.2131642605068897</v>
      </c>
      <c r="M63" s="16"/>
      <c r="N63" s="16"/>
      <c r="P63" s="17">
        <v>26</v>
      </c>
      <c r="Q63" s="5"/>
      <c r="R63" s="5"/>
      <c r="T63" s="68">
        <v>1018.8</v>
      </c>
      <c r="U63" s="68">
        <v>5</v>
      </c>
      <c r="V63" s="74"/>
      <c r="X63" s="20" t="e">
        <f>U63-#REF!</f>
        <v>#REF!</v>
      </c>
      <c r="Z63" s="20" t="e">
        <f>AVERAGE(X39:X63)</f>
        <v>#REF!</v>
      </c>
    </row>
    <row r="64" spans="1:35" ht="15" customHeight="1" thickBot="1">
      <c r="A64" s="47">
        <v>63</v>
      </c>
      <c r="B64" s="5">
        <v>2366.0562189146899</v>
      </c>
      <c r="C64" s="5">
        <v>2403.04541326852</v>
      </c>
      <c r="D64" s="5">
        <v>36.989194353830037</v>
      </c>
      <c r="E64" s="6">
        <v>0.39500000000000002</v>
      </c>
      <c r="F64" s="124">
        <v>0.38043290441738598</v>
      </c>
      <c r="G64" s="5">
        <v>2377.5988653926102</v>
      </c>
      <c r="H64" s="5">
        <v>3.68787229939575</v>
      </c>
      <c r="I64" s="125" t="str">
        <f t="shared" si="17"/>
        <v>A</v>
      </c>
      <c r="J64" s="126" t="str">
        <f>IF(OR($H64&lt;0,$H64&gt;100),"",DataBar(H64))</f>
        <v>████</v>
      </c>
      <c r="K64" s="21">
        <f t="shared" si="14"/>
        <v>111</v>
      </c>
      <c r="L64" s="34">
        <f t="shared" si="15"/>
        <v>3.68787229939575</v>
      </c>
      <c r="M64" s="16"/>
      <c r="N64" s="16"/>
      <c r="P64" s="17">
        <v>27</v>
      </c>
      <c r="Q64" s="5"/>
      <c r="R64" s="5"/>
      <c r="T64" s="68">
        <v>1062.4000000000001</v>
      </c>
      <c r="U64" s="68">
        <v>5.5</v>
      </c>
      <c r="V64" s="74"/>
      <c r="X64" s="20" t="e">
        <f>U64-#REF!</f>
        <v>#REF!</v>
      </c>
    </row>
    <row r="65" spans="1:24" ht="14.4" customHeight="1" thickBot="1">
      <c r="A65" s="47">
        <v>64</v>
      </c>
      <c r="B65" s="5">
        <v>2405.04541326852</v>
      </c>
      <c r="C65" s="5">
        <v>2441.8143296881599</v>
      </c>
      <c r="D65" s="5">
        <v>36.768916419639943</v>
      </c>
      <c r="E65" s="6">
        <v>0.39500000000000002</v>
      </c>
      <c r="F65" s="124">
        <v>0.37746003156847502</v>
      </c>
      <c r="G65" s="5">
        <v>2427.6939224268299</v>
      </c>
      <c r="H65" s="5">
        <v>4.4404983370949003</v>
      </c>
      <c r="I65" s="125" t="str">
        <f t="shared" si="17"/>
        <v>A</v>
      </c>
      <c r="J65" s="126" t="str">
        <f>IF(OR($H65&lt;0,$H65&gt;100),"",DataBar(H65))</f>
        <v>████</v>
      </c>
      <c r="K65" s="21">
        <f t="shared" si="14"/>
        <v>80</v>
      </c>
      <c r="L65" s="34">
        <f t="shared" si="15"/>
        <v>4.4404983370949003</v>
      </c>
      <c r="M65" s="16"/>
      <c r="N65" s="16"/>
      <c r="P65" s="17">
        <v>28</v>
      </c>
      <c r="Q65" s="5"/>
      <c r="R65" s="5"/>
      <c r="T65" s="68">
        <v>1103.7</v>
      </c>
      <c r="U65" s="68">
        <v>6.3</v>
      </c>
      <c r="V65" s="74"/>
      <c r="X65" s="20" t="e">
        <f>U65-#REF!</f>
        <v>#REF!</v>
      </c>
    </row>
    <row r="66" spans="1:24" ht="14.4" customHeight="1" thickBot="1">
      <c r="A66" s="47">
        <v>65</v>
      </c>
      <c r="B66" s="5">
        <v>2443.8143296881599</v>
      </c>
      <c r="C66" s="5">
        <v>2479.4818564367802</v>
      </c>
      <c r="D66" s="5">
        <v>35.667526748620283</v>
      </c>
      <c r="E66" s="6">
        <v>0.39500000000000002</v>
      </c>
      <c r="F66" s="124">
        <v>0.36921695796856802</v>
      </c>
      <c r="G66" s="5">
        <v>2471.94455614039</v>
      </c>
      <c r="H66" s="5">
        <v>6.52735241302058</v>
      </c>
      <c r="I66" s="125" t="str">
        <f t="shared" si="17"/>
        <v>B</v>
      </c>
      <c r="J66" s="126" t="str">
        <f>IF(OR($H66&lt;0,$H66&gt;100),"",DataBar(H66))</f>
        <v>███████</v>
      </c>
      <c r="K66" s="21">
        <f t="shared" ref="K66:K97" si="18">_xlfn.IFNA(_xlfn.RANK.EQ(L66,L:L,0),0)</f>
        <v>16</v>
      </c>
      <c r="L66" s="34">
        <f t="shared" ref="L66:L97" si="19">H66</f>
        <v>6.52735241302058</v>
      </c>
      <c r="M66" s="16"/>
      <c r="N66" s="16"/>
      <c r="P66" s="17">
        <v>29</v>
      </c>
      <c r="Q66" s="5"/>
      <c r="R66" s="5"/>
      <c r="T66" s="68">
        <v>1110.5999999999999</v>
      </c>
      <c r="U66" s="68">
        <v>4.5999999999999996</v>
      </c>
      <c r="V66" s="74"/>
      <c r="X66" s="20" t="e">
        <f>U66-#REF!</f>
        <v>#REF!</v>
      </c>
    </row>
    <row r="67" spans="1:24" ht="14.4" customHeight="1" thickBot="1">
      <c r="A67" s="47">
        <v>66</v>
      </c>
      <c r="B67" s="5">
        <v>2481.4818564367802</v>
      </c>
      <c r="C67" s="5">
        <v>2517.1493831854</v>
      </c>
      <c r="D67" s="5">
        <v>35.667526748619821</v>
      </c>
      <c r="E67" s="6">
        <v>0.39500000000000002</v>
      </c>
      <c r="F67" s="124">
        <v>0.388207505749185</v>
      </c>
      <c r="G67" s="5">
        <v>2508.2111491517398</v>
      </c>
      <c r="H67" s="5">
        <v>1.7196187976745601</v>
      </c>
      <c r="I67" s="125" t="str">
        <f t="shared" si="17"/>
        <v>A</v>
      </c>
      <c r="J67" s="126" t="str">
        <f>IF(OR($H67&lt;0,$H67&gt;100),"",DataBar(H67))</f>
        <v>██</v>
      </c>
      <c r="K67" s="21">
        <f t="shared" si="18"/>
        <v>129</v>
      </c>
      <c r="L67" s="34">
        <f t="shared" si="19"/>
        <v>1.7196187976745601</v>
      </c>
      <c r="M67" s="16"/>
      <c r="N67" s="16"/>
      <c r="P67" s="17">
        <v>30</v>
      </c>
      <c r="Q67" s="5"/>
      <c r="R67" s="5"/>
      <c r="T67" s="68">
        <v>1159</v>
      </c>
      <c r="U67" s="68">
        <v>5.8</v>
      </c>
      <c r="V67" s="74"/>
      <c r="X67" s="20">
        <f>U67-H26</f>
        <v>1.1698082706023696</v>
      </c>
    </row>
    <row r="68" spans="1:24" ht="15" customHeight="1" thickBot="1">
      <c r="A68" s="47">
        <v>67</v>
      </c>
      <c r="B68" s="5">
        <v>2519.1493831854</v>
      </c>
      <c r="C68" s="5">
        <v>2553.4952423288</v>
      </c>
      <c r="D68" s="5">
        <v>34.345859143400048</v>
      </c>
      <c r="E68" s="6">
        <v>0.39500000000000002</v>
      </c>
      <c r="F68" s="124">
        <v>0.381507268603959</v>
      </c>
      <c r="G68" s="5">
        <v>2532.0622129815301</v>
      </c>
      <c r="H68" s="5">
        <v>3.4158813660862202</v>
      </c>
      <c r="I68" s="125" t="str">
        <f t="shared" si="17"/>
        <v>A</v>
      </c>
      <c r="J68" s="126" t="str">
        <f>IF(OR($H68&lt;0,$H68&gt;100),"",DataBar(H68))</f>
        <v>███</v>
      </c>
      <c r="K68" s="21">
        <f t="shared" si="18"/>
        <v>118</v>
      </c>
      <c r="L68" s="34">
        <f t="shared" si="19"/>
        <v>3.4158813660862202</v>
      </c>
      <c r="M68" s="16"/>
      <c r="N68" s="16"/>
      <c r="P68" s="17">
        <v>31</v>
      </c>
      <c r="Q68" s="5"/>
      <c r="R68" s="5"/>
      <c r="T68" s="68"/>
      <c r="U68" s="68"/>
      <c r="V68" s="74"/>
      <c r="X68" s="20">
        <f>U68-H27</f>
        <v>-6.5322327771787396</v>
      </c>
    </row>
    <row r="69" spans="1:24" ht="15.6" customHeight="1" thickBot="1">
      <c r="A69" s="47">
        <v>68</v>
      </c>
      <c r="B69" s="5">
        <v>2555.4952423288</v>
      </c>
      <c r="C69" s="5">
        <v>2592.26415874843</v>
      </c>
      <c r="D69" s="5">
        <v>36.768916419629932</v>
      </c>
      <c r="E69" s="6">
        <v>0.39500000000000002</v>
      </c>
      <c r="F69" s="124">
        <v>0.37438558781659398</v>
      </c>
      <c r="G69" s="5">
        <v>2589.97426971911</v>
      </c>
      <c r="H69" s="5">
        <v>5.2188385274443299</v>
      </c>
      <c r="I69" s="125" t="str">
        <f t="shared" si="17"/>
        <v>B</v>
      </c>
      <c r="J69" s="126" t="str">
        <f>IF(OR($H69&lt;0,$H69&gt;100),"",DataBar(H69))</f>
        <v>█████</v>
      </c>
      <c r="K69" s="21">
        <f t="shared" si="18"/>
        <v>48</v>
      </c>
      <c r="L69" s="34">
        <f t="shared" si="19"/>
        <v>5.2188385274443299</v>
      </c>
      <c r="M69" s="16"/>
      <c r="N69" s="16"/>
      <c r="O69" s="18"/>
      <c r="P69" s="17">
        <v>32</v>
      </c>
      <c r="Q69" s="5"/>
      <c r="R69" s="5"/>
      <c r="T69" s="68">
        <v>1225</v>
      </c>
      <c r="U69" s="68">
        <v>4.2</v>
      </c>
      <c r="V69" s="74"/>
      <c r="X69" s="20">
        <f>U69-H28</f>
        <v>7.4530681399090248E-2</v>
      </c>
    </row>
    <row r="70" spans="1:24" ht="15" customHeight="1" thickBot="1">
      <c r="A70" s="47">
        <v>69</v>
      </c>
      <c r="B70" s="5">
        <v>2594.26415874843</v>
      </c>
      <c r="C70" s="5">
        <v>2631.4736310364701</v>
      </c>
      <c r="D70" s="5">
        <v>37.20947228804016</v>
      </c>
      <c r="E70" s="6">
        <v>0.39500000000000002</v>
      </c>
      <c r="F70" s="124">
        <v>0.38003209587200198</v>
      </c>
      <c r="G70" s="5">
        <v>2598.5104399318798</v>
      </c>
      <c r="H70" s="5">
        <v>3.7893428172146</v>
      </c>
      <c r="I70" s="125" t="str">
        <f t="shared" si="17"/>
        <v>A</v>
      </c>
      <c r="J70" s="126" t="str">
        <f>IF(OR($H70&lt;0,$H70&gt;100),"",DataBar(H70))</f>
        <v>████</v>
      </c>
      <c r="K70" s="21">
        <f t="shared" si="18"/>
        <v>107</v>
      </c>
      <c r="L70" s="34">
        <f t="shared" si="19"/>
        <v>3.7893428172146</v>
      </c>
      <c r="M70" s="16"/>
      <c r="N70" s="16"/>
      <c r="P70" s="17">
        <v>33</v>
      </c>
      <c r="Q70" s="5"/>
      <c r="R70" s="5"/>
      <c r="T70" s="68">
        <v>1247.4000000000001</v>
      </c>
      <c r="U70" s="68">
        <v>5.4</v>
      </c>
      <c r="V70" s="74"/>
      <c r="X70" s="20">
        <f>U70-H29</f>
        <v>2.0443304349694502</v>
      </c>
    </row>
    <row r="71" spans="1:24" ht="14.4" customHeight="1" thickBot="1">
      <c r="A71" s="47">
        <v>70</v>
      </c>
      <c r="B71" s="5">
        <v>2633.4736310364701</v>
      </c>
      <c r="C71" s="5">
        <v>2671.1236591929101</v>
      </c>
      <c r="D71" s="5">
        <v>37.65002815643993</v>
      </c>
      <c r="E71" s="6">
        <v>0.39500000000000002</v>
      </c>
      <c r="F71" s="124">
        <v>0.38006271953445703</v>
      </c>
      <c r="G71" s="5">
        <v>2665.6281704283301</v>
      </c>
      <c r="H71" s="5">
        <v>3.7815899912765598</v>
      </c>
      <c r="I71" s="125" t="str">
        <f t="shared" si="17"/>
        <v>A</v>
      </c>
      <c r="J71" s="126" t="str">
        <f>IF(OR($H71&lt;0,$H71&gt;100),"",DataBar(H71))</f>
        <v>████</v>
      </c>
      <c r="K71" s="21">
        <f t="shared" si="18"/>
        <v>108</v>
      </c>
      <c r="L71" s="34">
        <f t="shared" si="19"/>
        <v>3.7815899912765598</v>
      </c>
      <c r="M71" s="16"/>
      <c r="N71" s="16"/>
      <c r="P71" s="17">
        <v>34</v>
      </c>
      <c r="Q71" s="5"/>
      <c r="R71" s="5"/>
      <c r="T71" s="68">
        <v>1268</v>
      </c>
      <c r="U71" s="68">
        <v>4</v>
      </c>
      <c r="V71" s="74"/>
      <c r="X71" s="20">
        <f>U71-H30</f>
        <v>-0.81533417379846984</v>
      </c>
    </row>
    <row r="72" spans="1:24" ht="14.4" customHeight="1" thickBot="1">
      <c r="A72" s="47">
        <v>71</v>
      </c>
      <c r="B72" s="5">
        <v>2673.1236591929101</v>
      </c>
      <c r="C72" s="5">
        <v>2710.3331314809502</v>
      </c>
      <c r="D72" s="5">
        <v>37.20947228804016</v>
      </c>
      <c r="E72" s="6">
        <v>0.39500000000000002</v>
      </c>
      <c r="F72" s="124">
        <v>0.38155828820224502</v>
      </c>
      <c r="G72" s="5">
        <v>2708.05795766238</v>
      </c>
      <c r="H72" s="5">
        <v>3.4029650120897199</v>
      </c>
      <c r="I72" s="125" t="str">
        <f t="shared" si="17"/>
        <v>A</v>
      </c>
      <c r="J72" s="126" t="str">
        <f>IF(OR($H72&lt;0,$H72&gt;100),"",DataBar(H72))</f>
        <v>███</v>
      </c>
      <c r="K72" s="21">
        <f t="shared" si="18"/>
        <v>119</v>
      </c>
      <c r="L72" s="34">
        <f t="shared" si="19"/>
        <v>3.4029650120897199</v>
      </c>
      <c r="M72" s="16"/>
      <c r="N72" s="16"/>
      <c r="P72" s="17">
        <v>35</v>
      </c>
      <c r="Q72" s="5"/>
      <c r="R72" s="5"/>
      <c r="T72" s="68">
        <v>1343.2</v>
      </c>
      <c r="U72" s="68">
        <v>4.7</v>
      </c>
      <c r="V72" s="74"/>
    </row>
    <row r="73" spans="1:24" ht="15" customHeight="1" thickBot="1">
      <c r="A73" s="47">
        <v>72</v>
      </c>
      <c r="B73" s="5">
        <v>2712.3331314809502</v>
      </c>
      <c r="C73" s="5">
        <v>2748.6614920321799</v>
      </c>
      <c r="D73" s="5">
        <v>36.328360551229707</v>
      </c>
      <c r="E73" s="6">
        <v>0.39500000000000002</v>
      </c>
      <c r="F73" s="124">
        <v>0.379562916969096</v>
      </c>
      <c r="G73" s="5">
        <v>2722.0338441872</v>
      </c>
      <c r="H73" s="5">
        <v>3.9081222863045899</v>
      </c>
      <c r="I73" s="125" t="str">
        <f t="shared" si="17"/>
        <v>A</v>
      </c>
      <c r="J73" s="126" t="str">
        <f>IF(OR($H73&lt;0,$H73&gt;100),"",DataBar(H73))</f>
        <v>████</v>
      </c>
      <c r="K73" s="21">
        <f t="shared" si="18"/>
        <v>104</v>
      </c>
      <c r="L73" s="34">
        <f t="shared" si="19"/>
        <v>3.9081222863045899</v>
      </c>
      <c r="M73" s="16"/>
      <c r="N73" s="16"/>
      <c r="P73" s="17">
        <v>36</v>
      </c>
      <c r="Q73" s="5"/>
      <c r="R73" s="5"/>
      <c r="T73" s="68">
        <v>1367.2</v>
      </c>
      <c r="U73" s="68">
        <v>4.0999999999999996</v>
      </c>
      <c r="V73" s="74"/>
    </row>
    <row r="74" spans="1:24" ht="15" customHeight="1" thickBot="1">
      <c r="A74" s="47">
        <v>73</v>
      </c>
      <c r="B74" s="5">
        <v>2750.6614920321799</v>
      </c>
      <c r="C74" s="5">
        <v>2787.8709643202101</v>
      </c>
      <c r="D74" s="5">
        <v>37.209472288030163</v>
      </c>
      <c r="E74" s="6">
        <v>0.39500000000000002</v>
      </c>
      <c r="F74" s="124">
        <v>0.38340658462868099</v>
      </c>
      <c r="G74" s="5">
        <v>2761.1998016340099</v>
      </c>
      <c r="H74" s="5">
        <v>2.9350418661566802</v>
      </c>
      <c r="I74" s="125" t="str">
        <f t="shared" si="17"/>
        <v>A</v>
      </c>
      <c r="J74" s="126" t="str">
        <f>IF(OR($H74&lt;0,$H74&gt;100),"",DataBar(H74))</f>
        <v>███</v>
      </c>
      <c r="K74" s="21">
        <f t="shared" si="18"/>
        <v>124</v>
      </c>
      <c r="L74" s="34">
        <f t="shared" si="19"/>
        <v>2.9350418661566802</v>
      </c>
      <c r="M74" s="16"/>
      <c r="N74" s="16"/>
      <c r="P74" s="17">
        <v>37</v>
      </c>
      <c r="Q74" s="5"/>
      <c r="R74" s="5"/>
      <c r="T74" s="68">
        <v>1415.3</v>
      </c>
      <c r="U74" s="68">
        <v>3.9</v>
      </c>
      <c r="V74" s="74"/>
    </row>
    <row r="75" spans="1:24" ht="15" customHeight="1" thickBot="1">
      <c r="A75" s="47">
        <v>74</v>
      </c>
      <c r="B75" s="5">
        <v>2789.8709643202101</v>
      </c>
      <c r="C75" s="5">
        <v>2826.4196028056399</v>
      </c>
      <c r="D75" s="5">
        <v>36.548638485429819</v>
      </c>
      <c r="E75" s="6">
        <v>0.39500000000000002</v>
      </c>
      <c r="F75" s="124">
        <v>0.377396790655884</v>
      </c>
      <c r="G75" s="5">
        <v>2800.6168229106001</v>
      </c>
      <c r="H75" s="5">
        <v>4.4565086947127401</v>
      </c>
      <c r="I75" s="125" t="str">
        <f t="shared" si="17"/>
        <v>A</v>
      </c>
      <c r="J75" s="126" t="str">
        <f>IF(OR($H75&lt;0,$H75&gt;100),"",DataBar(H75))</f>
        <v>████</v>
      </c>
      <c r="K75" s="21">
        <f t="shared" si="18"/>
        <v>79</v>
      </c>
      <c r="L75" s="34">
        <f t="shared" si="19"/>
        <v>4.4565086947127401</v>
      </c>
      <c r="M75" s="16"/>
      <c r="N75" s="16"/>
      <c r="P75" s="17">
        <v>38</v>
      </c>
      <c r="Q75" s="5"/>
      <c r="R75" s="5"/>
      <c r="T75" s="68">
        <v>1447.1</v>
      </c>
      <c r="U75" s="68">
        <v>4.3</v>
      </c>
      <c r="V75" s="74"/>
    </row>
    <row r="76" spans="1:24" ht="15" customHeight="1" thickBot="1">
      <c r="A76" s="47">
        <v>75</v>
      </c>
      <c r="B76" s="5">
        <v>2828.4196028056399</v>
      </c>
      <c r="C76" s="5">
        <v>2866.0696309620798</v>
      </c>
      <c r="D76" s="5">
        <v>37.65002815643993</v>
      </c>
      <c r="E76" s="6">
        <v>0.39500000000000002</v>
      </c>
      <c r="F76" s="124">
        <v>0.37879190992135803</v>
      </c>
      <c r="G76" s="5">
        <v>2855.0139860311701</v>
      </c>
      <c r="H76" s="5">
        <v>4.1033139439600301</v>
      </c>
      <c r="I76" s="125" t="str">
        <f t="shared" ref="I76:I107" si="20">IF($H76="","",IF(OR($H76&lt;0,$H76&gt;100),"E",IF($H76&lt;$AA$124,$Z$124,IF($H76&lt;=$AA$125,$Z$125,IF($H76&lt;=$AA$126,$Z$126,IF($H76&lt;=$AA$127,$Z$127,IF($H76&lt;=$AA$128,$Z$128,"")))))))</f>
        <v>A</v>
      </c>
      <c r="J76" s="126" t="str">
        <f>IF(OR($H76&lt;0,$H76&gt;100),"",DataBar(H76))</f>
        <v>████</v>
      </c>
      <c r="K76" s="21">
        <f t="shared" si="18"/>
        <v>97</v>
      </c>
      <c r="L76" s="34">
        <f t="shared" si="19"/>
        <v>4.1033139439600301</v>
      </c>
      <c r="M76" s="16"/>
      <c r="N76" s="16"/>
      <c r="P76" s="17">
        <v>39</v>
      </c>
      <c r="Q76" s="5"/>
      <c r="R76" s="5"/>
      <c r="T76" s="68">
        <v>1493.7</v>
      </c>
      <c r="U76" s="68">
        <v>3.8</v>
      </c>
      <c r="V76" s="74"/>
    </row>
    <row r="77" spans="1:24" ht="14.4" customHeight="1" thickBot="1">
      <c r="A77" s="47">
        <v>76</v>
      </c>
      <c r="B77" s="5">
        <v>2868.0696309620798</v>
      </c>
      <c r="C77" s="5">
        <v>2905.4993811843201</v>
      </c>
      <c r="D77" s="5">
        <v>37.429750222240273</v>
      </c>
      <c r="E77" s="6">
        <v>0.39500000000000002</v>
      </c>
      <c r="F77" s="124">
        <v>0.37321722211025199</v>
      </c>
      <c r="G77" s="5">
        <v>2881.2920002155702</v>
      </c>
      <c r="H77" s="5">
        <v>5.5146273138602</v>
      </c>
      <c r="I77" s="125" t="str">
        <f t="shared" si="20"/>
        <v>B</v>
      </c>
      <c r="J77" s="126" t="str">
        <f>IF(OR($H77&lt;0,$H77&gt;100),"",DataBar(H77))</f>
        <v>██████</v>
      </c>
      <c r="K77" s="21">
        <f t="shared" si="18"/>
        <v>38</v>
      </c>
      <c r="L77" s="34">
        <f t="shared" si="19"/>
        <v>5.5146273138602</v>
      </c>
      <c r="M77" s="16"/>
      <c r="N77" s="16"/>
      <c r="Q77" s="5"/>
      <c r="R77" s="5"/>
      <c r="T77" s="68">
        <v>1542.9</v>
      </c>
      <c r="U77" s="68">
        <v>7.6</v>
      </c>
      <c r="V77" s="74"/>
    </row>
    <row r="78" spans="1:24" ht="14.4" customHeight="1" thickBot="1">
      <c r="A78" s="47">
        <v>77</v>
      </c>
      <c r="B78" s="5">
        <v>2907.4993811843201</v>
      </c>
      <c r="C78" s="5">
        <v>2945.14940934076</v>
      </c>
      <c r="D78" s="5">
        <v>37.65002815643993</v>
      </c>
      <c r="E78" s="6">
        <v>0.39500000000000002</v>
      </c>
      <c r="F78" s="124">
        <v>0.37669021052157098</v>
      </c>
      <c r="G78" s="5">
        <v>2939.28774489642</v>
      </c>
      <c r="H78" s="5">
        <v>4.6353897413743503</v>
      </c>
      <c r="I78" s="125" t="str">
        <f t="shared" si="20"/>
        <v>A</v>
      </c>
      <c r="J78" s="126" t="str">
        <f>IF(OR($H78&lt;0,$H78&gt;100),"",DataBar(H78))</f>
        <v>█████</v>
      </c>
      <c r="K78" s="21">
        <f t="shared" si="18"/>
        <v>71</v>
      </c>
      <c r="L78" s="34">
        <f t="shared" si="19"/>
        <v>4.6353897413743503</v>
      </c>
      <c r="M78" s="16"/>
      <c r="N78" s="16"/>
      <c r="Q78" s="5"/>
      <c r="R78" s="5"/>
      <c r="T78" s="68">
        <v>1558.8</v>
      </c>
      <c r="U78" s="68">
        <v>8.4</v>
      </c>
      <c r="V78" s="74"/>
    </row>
    <row r="79" spans="1:24" ht="14.4" customHeight="1" thickBot="1">
      <c r="A79" s="47">
        <v>78</v>
      </c>
      <c r="B79" s="5">
        <v>2947.14940934076</v>
      </c>
      <c r="C79" s="5">
        <v>2984.79943749721</v>
      </c>
      <c r="D79" s="5">
        <v>37.650028156449928</v>
      </c>
      <c r="E79" s="6">
        <v>0.39500000000000002</v>
      </c>
      <c r="F79" s="124">
        <v>0.37530414960893599</v>
      </c>
      <c r="G79" s="5">
        <v>2970.7544115630899</v>
      </c>
      <c r="H79" s="5">
        <v>4.9000000000000004</v>
      </c>
      <c r="I79" s="125" t="str">
        <f t="shared" si="20"/>
        <v>A</v>
      </c>
      <c r="J79" s="126" t="str">
        <f>IF(OR($H79&lt;0,$H79&gt;100),"",DataBar(H79))</f>
        <v>█████</v>
      </c>
      <c r="K79" s="21">
        <f t="shared" si="18"/>
        <v>57</v>
      </c>
      <c r="L79" s="34">
        <f t="shared" si="19"/>
        <v>4.9000000000000004</v>
      </c>
      <c r="M79" s="16"/>
      <c r="N79" s="16"/>
      <c r="Q79" s="5"/>
      <c r="R79" s="5"/>
      <c r="T79" s="68">
        <v>1598.5</v>
      </c>
      <c r="U79" s="68">
        <v>7.6</v>
      </c>
      <c r="V79" s="74"/>
    </row>
    <row r="80" spans="1:24" ht="14.4" customHeight="1" thickBot="1">
      <c r="A80" s="47">
        <v>79</v>
      </c>
      <c r="B80" s="5">
        <v>2986.79943749721</v>
      </c>
      <c r="C80" s="5">
        <v>3024.2291877194498</v>
      </c>
      <c r="D80" s="5">
        <v>37.429750222239818</v>
      </c>
      <c r="E80" s="6">
        <v>0.39500000000000002</v>
      </c>
      <c r="F80" s="124">
        <v>0.38563238323319599</v>
      </c>
      <c r="G80" s="5">
        <v>3022.8083122723101</v>
      </c>
      <c r="H80" s="5">
        <v>2.3715485485579602</v>
      </c>
      <c r="I80" s="125" t="str">
        <f t="shared" si="20"/>
        <v>A</v>
      </c>
      <c r="J80" s="126" t="str">
        <f>IF(OR($H80&lt;0,$H80&gt;100),"",DataBar(H80))</f>
        <v>██</v>
      </c>
      <c r="K80" s="21">
        <f t="shared" si="18"/>
        <v>127</v>
      </c>
      <c r="L80" s="34">
        <f t="shared" si="19"/>
        <v>2.3715485485579602</v>
      </c>
      <c r="M80" s="16"/>
      <c r="N80" s="16"/>
      <c r="Q80" s="5"/>
      <c r="R80" s="5"/>
      <c r="T80" s="68">
        <v>1660.5</v>
      </c>
      <c r="U80" s="68">
        <v>4.7</v>
      </c>
      <c r="V80" s="74"/>
    </row>
    <row r="81" spans="1:22" ht="15" customHeight="1" thickBot="1">
      <c r="A81" s="47">
        <v>80</v>
      </c>
      <c r="B81" s="5">
        <v>3026.2291877194498</v>
      </c>
      <c r="C81" s="5">
        <v>3064.0994938100898</v>
      </c>
      <c r="D81" s="5">
        <v>37.870306090640042</v>
      </c>
      <c r="E81" s="6">
        <v>0.39500000000000002</v>
      </c>
      <c r="F81" s="124">
        <v>0.370292356211953</v>
      </c>
      <c r="G81" s="5">
        <v>3060.8026385134399</v>
      </c>
      <c r="H81" s="5">
        <v>6.2550996931762404</v>
      </c>
      <c r="I81" s="125" t="str">
        <f t="shared" si="20"/>
        <v>B</v>
      </c>
      <c r="J81" s="126" t="str">
        <f>IF(OR($H81&lt;0,$H81&gt;100),"",DataBar(H81))</f>
        <v>██████</v>
      </c>
      <c r="K81" s="21">
        <f t="shared" si="18"/>
        <v>24</v>
      </c>
      <c r="L81" s="34">
        <f t="shared" si="19"/>
        <v>6.2550996931762404</v>
      </c>
      <c r="M81" s="16"/>
      <c r="N81" s="16"/>
      <c r="O81" s="20"/>
      <c r="Q81" s="5"/>
      <c r="R81" s="5"/>
      <c r="T81" s="68">
        <v>1697.9</v>
      </c>
      <c r="U81" s="68">
        <v>5.8</v>
      </c>
      <c r="V81" s="74"/>
    </row>
    <row r="82" spans="1:22" ht="14.4" customHeight="1" thickBot="1">
      <c r="A82" s="47">
        <v>81</v>
      </c>
      <c r="B82" s="5">
        <v>3066.0994938100898</v>
      </c>
      <c r="C82" s="5">
        <v>3101.9872984929102</v>
      </c>
      <c r="D82" s="5">
        <v>35.887804682820388</v>
      </c>
      <c r="E82" s="6">
        <v>0.39500000000000002</v>
      </c>
      <c r="F82" s="124">
        <v>0.376811160608721</v>
      </c>
      <c r="G82" s="5">
        <v>3093.10618461273</v>
      </c>
      <c r="H82" s="5">
        <v>4.6047694661465499</v>
      </c>
      <c r="I82" s="125" t="str">
        <f t="shared" si="20"/>
        <v>A</v>
      </c>
      <c r="J82" s="126" t="str">
        <f>IF(OR($H82&lt;0,$H82&gt;100),"",DataBar(H82))</f>
        <v>█████</v>
      </c>
      <c r="K82" s="21">
        <f t="shared" si="18"/>
        <v>74</v>
      </c>
      <c r="L82" s="34">
        <f t="shared" si="19"/>
        <v>4.6047694661465499</v>
      </c>
      <c r="M82" s="16"/>
      <c r="N82" s="16"/>
      <c r="O82" s="20"/>
      <c r="Q82" s="5"/>
      <c r="R82" s="5"/>
      <c r="T82" s="68">
        <v>1730</v>
      </c>
      <c r="U82" s="68">
        <v>4.8</v>
      </c>
      <c r="V82" s="74"/>
    </row>
    <row r="83" spans="1:22" ht="14.4" customHeight="1" thickBot="1">
      <c r="A83" s="47">
        <v>82</v>
      </c>
      <c r="B83" s="5">
        <v>3103.9872984929102</v>
      </c>
      <c r="C83" s="5">
        <v>3142.9589942545699</v>
      </c>
      <c r="D83" s="5">
        <v>38.971695761659703</v>
      </c>
      <c r="E83" s="6">
        <v>0.39500000000000002</v>
      </c>
      <c r="F83" s="124">
        <v>0.36312631448969501</v>
      </c>
      <c r="G83" s="5">
        <v>3132.7742697191102</v>
      </c>
      <c r="H83" s="5">
        <v>8.06928747096309</v>
      </c>
      <c r="I83" s="125" t="str">
        <f t="shared" si="20"/>
        <v>B</v>
      </c>
      <c r="J83" s="126" t="str">
        <f>IF(OR($H83&lt;0,$H83&gt;100),"",DataBar(H83))</f>
        <v>████████</v>
      </c>
      <c r="K83" s="21">
        <f t="shared" si="18"/>
        <v>7</v>
      </c>
      <c r="L83" s="34">
        <f t="shared" si="19"/>
        <v>8.06928747096309</v>
      </c>
      <c r="M83" s="16"/>
      <c r="N83" s="16"/>
      <c r="O83" s="20"/>
      <c r="Q83" s="5"/>
      <c r="R83" s="5"/>
      <c r="T83" s="68">
        <v>1772.4</v>
      </c>
      <c r="U83" s="68">
        <v>4.8</v>
      </c>
      <c r="V83" s="74"/>
    </row>
    <row r="84" spans="1:22" ht="18" customHeight="1" thickBot="1">
      <c r="A84" s="47">
        <v>83</v>
      </c>
      <c r="B84" s="5">
        <v>3144.9589942545699</v>
      </c>
      <c r="C84" s="5">
        <v>3181.2873548058001</v>
      </c>
      <c r="D84" s="5">
        <v>36.328360551230162</v>
      </c>
      <c r="E84" s="6">
        <v>0.39500000000000002</v>
      </c>
      <c r="F84" s="124">
        <v>0.37437408501754299</v>
      </c>
      <c r="G84" s="5">
        <v>3174.7856172368502</v>
      </c>
      <c r="H84" s="5">
        <v>5.2217506284700104</v>
      </c>
      <c r="I84" s="125" t="str">
        <f t="shared" si="20"/>
        <v>B</v>
      </c>
      <c r="J84" s="126" t="str">
        <f>IF(OR($H84&lt;0,$H84&gt;100),"",DataBar(H84))</f>
        <v>█████</v>
      </c>
      <c r="K84" s="21">
        <f t="shared" si="18"/>
        <v>47</v>
      </c>
      <c r="L84" s="34">
        <f t="shared" si="19"/>
        <v>5.2217506284700104</v>
      </c>
      <c r="M84" s="16"/>
      <c r="N84" s="16"/>
      <c r="O84" s="20"/>
      <c r="Q84" s="5"/>
      <c r="R84" s="5"/>
      <c r="T84" s="68">
        <v>1804.1</v>
      </c>
      <c r="U84" s="68">
        <v>6.1</v>
      </c>
      <c r="V84" s="74"/>
    </row>
    <row r="85" spans="1:22" ht="14.4" customHeight="1" thickBot="1">
      <c r="A85" s="47">
        <v>84</v>
      </c>
      <c r="B85" s="5">
        <v>3183.2873548058001</v>
      </c>
      <c r="C85" s="5">
        <v>3221.5982167648399</v>
      </c>
      <c r="D85" s="5">
        <v>38.310861959039812</v>
      </c>
      <c r="E85" s="6">
        <v>0.39500000000000002</v>
      </c>
      <c r="F85" s="124">
        <v>0.372333378213073</v>
      </c>
      <c r="G85" s="5">
        <v>3219.4749789389698</v>
      </c>
      <c r="H85" s="5">
        <v>5.7383852625131198</v>
      </c>
      <c r="I85" s="125" t="str">
        <f t="shared" si="20"/>
        <v>B</v>
      </c>
      <c r="J85" s="126" t="str">
        <f>IF(OR($H85&lt;0,$H85&gt;100),"",DataBar(H85))</f>
        <v>██████</v>
      </c>
      <c r="K85" s="21">
        <f t="shared" si="18"/>
        <v>33</v>
      </c>
      <c r="L85" s="34">
        <f t="shared" si="19"/>
        <v>5.7383852625131198</v>
      </c>
      <c r="M85" s="16"/>
      <c r="N85" s="16"/>
      <c r="O85" s="20"/>
      <c r="Q85" s="5"/>
      <c r="R85" s="5"/>
      <c r="T85" s="68">
        <v>1846.3</v>
      </c>
      <c r="U85" s="68">
        <v>5.7</v>
      </c>
      <c r="V85" s="74"/>
    </row>
    <row r="86" spans="1:22" ht="14.4" customHeight="1" thickBot="1">
      <c r="A86" s="47">
        <v>85</v>
      </c>
      <c r="B86" s="5">
        <v>3223.5982167648399</v>
      </c>
      <c r="C86" s="5">
        <v>3260.8076890528801</v>
      </c>
      <c r="D86" s="5">
        <v>37.20947228804016</v>
      </c>
      <c r="E86" s="6">
        <v>0.39500000000000002</v>
      </c>
      <c r="F86" s="124">
        <v>0.36762957692577802</v>
      </c>
      <c r="G86" s="5">
        <v>3253.2849080169899</v>
      </c>
      <c r="H86" s="5">
        <v>6.9292210314485798</v>
      </c>
      <c r="I86" s="125" t="str">
        <f t="shared" si="20"/>
        <v>B</v>
      </c>
      <c r="J86" s="126" t="str">
        <f>IF(OR($H86&lt;0,$H86&gt;100),"",DataBar(H86))</f>
        <v>███████</v>
      </c>
      <c r="K86" s="21">
        <f t="shared" si="18"/>
        <v>13</v>
      </c>
      <c r="L86" s="34">
        <f t="shared" si="19"/>
        <v>6.9292210314485798</v>
      </c>
      <c r="M86" s="16"/>
      <c r="N86" s="16"/>
      <c r="O86" s="20"/>
      <c r="Q86" s="5"/>
      <c r="R86" s="5"/>
      <c r="T86" s="68">
        <v>1884.7</v>
      </c>
      <c r="U86" s="68">
        <v>5.2</v>
      </c>
      <c r="V86" s="74"/>
    </row>
    <row r="87" spans="1:22" ht="14.4" customHeight="1" thickBot="1">
      <c r="A87" s="47">
        <v>86</v>
      </c>
      <c r="B87" s="5">
        <v>3262.8076890528801</v>
      </c>
      <c r="C87" s="5">
        <v>3300.2374392751199</v>
      </c>
      <c r="D87" s="5">
        <v>37.429750222239818</v>
      </c>
      <c r="E87" s="6">
        <v>0.39500000000000002</v>
      </c>
      <c r="F87" s="124">
        <v>0.37951437181314202</v>
      </c>
      <c r="G87" s="5">
        <v>3298.4763973786899</v>
      </c>
      <c r="H87" s="5">
        <v>3.9204121992045202</v>
      </c>
      <c r="I87" s="125" t="str">
        <f t="shared" si="20"/>
        <v>A</v>
      </c>
      <c r="J87" s="126" t="str">
        <f>IF(OR($H87&lt;0,$H87&gt;100),"",DataBar(H87))</f>
        <v>████</v>
      </c>
      <c r="K87" s="21">
        <f t="shared" si="18"/>
        <v>102</v>
      </c>
      <c r="L87" s="34">
        <f t="shared" si="19"/>
        <v>3.9204121992045202</v>
      </c>
      <c r="M87" s="16"/>
      <c r="N87" s="16"/>
      <c r="O87" s="20"/>
      <c r="Q87" s="5"/>
      <c r="R87" s="5"/>
      <c r="T87" s="68">
        <v>1934.1</v>
      </c>
      <c r="U87" s="68">
        <v>4.2</v>
      </c>
      <c r="V87" s="74"/>
    </row>
    <row r="88" spans="1:22" ht="14.4" customHeight="1" thickBot="1">
      <c r="A88" s="47">
        <v>87</v>
      </c>
      <c r="B88" s="5">
        <v>3302.2374392751199</v>
      </c>
      <c r="C88" s="5">
        <v>3340.1077453657699</v>
      </c>
      <c r="D88" s="5">
        <v>37.870306090650047</v>
      </c>
      <c r="E88" s="6">
        <v>0.39500000000000002</v>
      </c>
      <c r="F88" s="124">
        <v>0.36142993700563197</v>
      </c>
      <c r="G88" s="5">
        <v>3336.4707236198201</v>
      </c>
      <c r="H88" s="5">
        <v>8.4987501251563593</v>
      </c>
      <c r="I88" s="125" t="str">
        <f t="shared" si="20"/>
        <v>B</v>
      </c>
      <c r="J88" s="126" t="str">
        <f>IF(OR($H88&lt;0,$H88&gt;100),"",DataBar(H88))</f>
        <v>████████</v>
      </c>
      <c r="K88" s="21">
        <f t="shared" si="18"/>
        <v>4</v>
      </c>
      <c r="L88" s="34">
        <f t="shared" si="19"/>
        <v>8.4987501251563593</v>
      </c>
      <c r="M88" s="16"/>
      <c r="N88" s="16"/>
      <c r="O88" s="20"/>
      <c r="Q88" s="5"/>
      <c r="R88" s="5"/>
      <c r="T88" s="68">
        <v>1970.8</v>
      </c>
      <c r="U88" s="68">
        <v>6.8</v>
      </c>
      <c r="V88" s="74"/>
    </row>
    <row r="89" spans="1:22" ht="14.4" customHeight="1" thickBot="1">
      <c r="A89" s="47">
        <v>88</v>
      </c>
      <c r="B89" s="5">
        <v>3342.1077453657699</v>
      </c>
      <c r="C89" s="5">
        <v>3377.7752721143802</v>
      </c>
      <c r="D89" s="5">
        <v>35.667526748610271</v>
      </c>
      <c r="E89" s="6">
        <v>0.39500000000000002</v>
      </c>
      <c r="F89" s="124">
        <v>0.37773791086647601</v>
      </c>
      <c r="G89" s="5">
        <v>3342.91469525103</v>
      </c>
      <c r="H89" s="5">
        <v>4.3701491477274201</v>
      </c>
      <c r="I89" s="125" t="str">
        <f t="shared" si="20"/>
        <v>A</v>
      </c>
      <c r="J89" s="126" t="str">
        <f>IF(OR($H89&lt;0,$H89&gt;100),"",DataBar(H89))</f>
        <v>████</v>
      </c>
      <c r="K89" s="21">
        <f t="shared" si="18"/>
        <v>85</v>
      </c>
      <c r="L89" s="34">
        <f t="shared" si="19"/>
        <v>4.3701491477274201</v>
      </c>
      <c r="M89" s="16"/>
      <c r="N89" s="16"/>
      <c r="O89" s="20"/>
      <c r="Q89" s="5"/>
      <c r="R89" s="5"/>
      <c r="T89" s="68">
        <v>1993.9</v>
      </c>
      <c r="U89" s="68">
        <v>4.9000000000000004</v>
      </c>
      <c r="V89" s="74"/>
    </row>
    <row r="90" spans="1:22" ht="14.4" customHeight="1" thickBot="1">
      <c r="A90" s="47">
        <v>89</v>
      </c>
      <c r="B90" s="5">
        <v>3379.7752721143802</v>
      </c>
      <c r="C90" s="5">
        <v>3416.9847444024199</v>
      </c>
      <c r="D90" s="5">
        <v>37.209472288039713</v>
      </c>
      <c r="E90" s="6">
        <v>0.39500000000000002</v>
      </c>
      <c r="F90" s="124">
        <v>0.373935065074672</v>
      </c>
      <c r="G90" s="5">
        <v>3394.5501562439399</v>
      </c>
      <c r="H90" s="5">
        <v>5.3328949178044498</v>
      </c>
      <c r="I90" s="125" t="str">
        <f t="shared" si="20"/>
        <v>B</v>
      </c>
      <c r="J90" s="126" t="str">
        <f>IF(OR($H90&lt;0,$H90&gt;100),"",DataBar(H90))</f>
        <v>█████</v>
      </c>
      <c r="K90" s="21">
        <f t="shared" si="18"/>
        <v>44</v>
      </c>
      <c r="L90" s="34">
        <f t="shared" si="19"/>
        <v>5.3328949178044498</v>
      </c>
      <c r="M90" s="16"/>
      <c r="N90" s="16"/>
      <c r="O90" s="20"/>
      <c r="Q90" s="5"/>
      <c r="R90" s="5"/>
      <c r="T90" s="68">
        <v>2035.5</v>
      </c>
      <c r="U90" s="68">
        <v>5.5</v>
      </c>
      <c r="V90" s="74"/>
    </row>
    <row r="91" spans="1:22" ht="14.4" customHeight="1" thickBot="1">
      <c r="A91" s="47">
        <v>90</v>
      </c>
      <c r="B91" s="5">
        <v>3418.9847444024199</v>
      </c>
      <c r="C91" s="5">
        <v>3456.4144946246602</v>
      </c>
      <c r="D91" s="5">
        <v>37.429750222240273</v>
      </c>
      <c r="E91" s="6">
        <v>0.39500000000000002</v>
      </c>
      <c r="F91" s="124">
        <v>0.38058467467268198</v>
      </c>
      <c r="G91" s="5">
        <v>3434.55299312337</v>
      </c>
      <c r="H91" s="5">
        <v>3.6494494499537402</v>
      </c>
      <c r="I91" s="125" t="str">
        <f t="shared" si="20"/>
        <v>A</v>
      </c>
      <c r="J91" s="126" t="str">
        <f>IF(OR($H91&lt;0,$H91&gt;100),"",DataBar(H91))</f>
        <v>████</v>
      </c>
      <c r="K91" s="21">
        <f t="shared" si="18"/>
        <v>113</v>
      </c>
      <c r="L91" s="34">
        <f t="shared" si="19"/>
        <v>3.6494494499537402</v>
      </c>
      <c r="M91" s="16"/>
      <c r="N91" s="16"/>
      <c r="O91" s="20"/>
      <c r="Q91" s="5"/>
      <c r="R91" s="5"/>
      <c r="T91" s="68">
        <v>2075</v>
      </c>
      <c r="U91" s="68">
        <v>5.3</v>
      </c>
      <c r="V91" s="74"/>
    </row>
    <row r="92" spans="1:22" ht="14.4" customHeight="1" thickBot="1">
      <c r="A92" s="47">
        <v>91</v>
      </c>
      <c r="B92" s="5">
        <v>3458.4144946246602</v>
      </c>
      <c r="C92" s="5">
        <v>3495.4036889785002</v>
      </c>
      <c r="D92" s="5">
        <v>36.989194353840048</v>
      </c>
      <c r="E92" s="6">
        <v>0.39500000000000002</v>
      </c>
      <c r="F92" s="124">
        <v>0.37961274613096102</v>
      </c>
      <c r="G92" s="5">
        <v>3488.1969647545802</v>
      </c>
      <c r="H92" s="5">
        <v>3.8955073086172902</v>
      </c>
      <c r="I92" s="125" t="str">
        <f t="shared" si="20"/>
        <v>A</v>
      </c>
      <c r="J92" s="126" t="str">
        <f>IF(OR($H92&lt;0,$H92&gt;100),"",DataBar(H92))</f>
        <v>████</v>
      </c>
      <c r="K92" s="21">
        <f t="shared" si="18"/>
        <v>105</v>
      </c>
      <c r="L92" s="34">
        <f t="shared" si="19"/>
        <v>3.8955073086172902</v>
      </c>
      <c r="M92" s="16"/>
      <c r="N92" s="16"/>
      <c r="O92" s="20"/>
      <c r="Q92" s="5"/>
      <c r="R92" s="5"/>
      <c r="T92" s="68">
        <v>2105.8000000000002</v>
      </c>
      <c r="U92" s="68">
        <v>2.9</v>
      </c>
      <c r="V92" s="74"/>
    </row>
    <row r="93" spans="1:22" ht="14.4" customHeight="1" thickBot="1">
      <c r="A93" s="47">
        <v>92</v>
      </c>
      <c r="B93" s="5">
        <v>3497.4036889785002</v>
      </c>
      <c r="C93" s="5">
        <v>3534.6131612665299</v>
      </c>
      <c r="D93" s="5">
        <v>37.209472288029701</v>
      </c>
      <c r="E93" s="6">
        <v>0.39500000000000002</v>
      </c>
      <c r="F93" s="124">
        <v>0.37928624951472001</v>
      </c>
      <c r="G93" s="5">
        <v>3500.7501562439402</v>
      </c>
      <c r="H93" s="5">
        <v>3.97816467981766</v>
      </c>
      <c r="I93" s="125" t="str">
        <f t="shared" si="20"/>
        <v>A</v>
      </c>
      <c r="J93" s="126" t="str">
        <f>IF(OR($H93&lt;0,$H93&gt;100),"",DataBar(H93))</f>
        <v>████</v>
      </c>
      <c r="K93" s="21">
        <f t="shared" si="18"/>
        <v>100</v>
      </c>
      <c r="L93" s="34">
        <f t="shared" si="19"/>
        <v>3.97816467981766</v>
      </c>
      <c r="M93" s="16"/>
      <c r="N93" s="16"/>
      <c r="O93" s="20"/>
      <c r="Q93" s="5"/>
      <c r="R93" s="5"/>
      <c r="T93" s="68">
        <v>2153.3000000000002</v>
      </c>
      <c r="U93" s="68">
        <v>5.0999999999999996</v>
      </c>
      <c r="V93" s="74"/>
    </row>
    <row r="94" spans="1:22" ht="14.4" customHeight="1" thickBot="1">
      <c r="A94" s="47">
        <v>93</v>
      </c>
      <c r="B94" s="5">
        <v>3536.6131612665299</v>
      </c>
      <c r="C94" s="5">
        <v>3572.9415218177601</v>
      </c>
      <c r="D94" s="5">
        <v>36.328360551230162</v>
      </c>
      <c r="E94" s="6">
        <v>0.39500000000000002</v>
      </c>
      <c r="F94" s="124">
        <v>0.38085723995394799</v>
      </c>
      <c r="G94" s="5">
        <v>3540.9203690098998</v>
      </c>
      <c r="H94" s="5">
        <v>3.5804455812787999</v>
      </c>
      <c r="I94" s="125" t="str">
        <f t="shared" si="20"/>
        <v>A</v>
      </c>
      <c r="J94" s="126" t="str">
        <f>IF(OR($H94&lt;0,$H94&gt;100),"",DataBar(H94))</f>
        <v>████</v>
      </c>
      <c r="K94" s="21">
        <f t="shared" si="18"/>
        <v>115</v>
      </c>
      <c r="L94" s="34">
        <f t="shared" si="19"/>
        <v>3.5804455812787999</v>
      </c>
      <c r="M94" s="16"/>
      <c r="N94" s="16"/>
      <c r="O94" s="20"/>
      <c r="Q94" s="5"/>
      <c r="R94" s="5"/>
      <c r="T94" s="68">
        <v>2195.6999999999998</v>
      </c>
      <c r="U94" s="68">
        <v>4.0999999999999996</v>
      </c>
      <c r="V94" s="74"/>
    </row>
    <row r="95" spans="1:22" ht="14.4" customHeight="1" thickBot="1">
      <c r="A95" s="47">
        <v>94</v>
      </c>
      <c r="B95" s="5">
        <v>3574.9415218177601</v>
      </c>
      <c r="C95" s="5">
        <v>3612.3712720399999</v>
      </c>
      <c r="D95" s="5">
        <v>37.429750222239818</v>
      </c>
      <c r="E95" s="6">
        <v>0.39500000000000002</v>
      </c>
      <c r="F95" s="124">
        <v>0.380878133364765</v>
      </c>
      <c r="G95" s="5">
        <v>3594.2295888680501</v>
      </c>
      <c r="H95" s="5">
        <v>3.5751561101859402</v>
      </c>
      <c r="I95" s="125" t="str">
        <f t="shared" si="20"/>
        <v>A</v>
      </c>
      <c r="J95" s="126" t="str">
        <f>IF(OR($H95&lt;0,$H95&gt;100),"",DataBar(H95))</f>
        <v>████</v>
      </c>
      <c r="K95" s="21">
        <f t="shared" si="18"/>
        <v>116</v>
      </c>
      <c r="L95" s="34">
        <f t="shared" si="19"/>
        <v>3.5751561101859402</v>
      </c>
      <c r="M95" s="16"/>
      <c r="N95" s="16"/>
      <c r="O95" s="20"/>
      <c r="Q95" s="5"/>
      <c r="R95" s="5"/>
      <c r="T95" s="68">
        <v>2224</v>
      </c>
      <c r="U95" s="68">
        <v>4.2</v>
      </c>
      <c r="V95" s="74"/>
    </row>
    <row r="96" spans="1:22" ht="14.4" customHeight="1" thickBot="1">
      <c r="A96" s="47">
        <v>95</v>
      </c>
      <c r="B96" s="5">
        <v>3614.3712720399999</v>
      </c>
      <c r="C96" s="5">
        <v>3651.1401884596298</v>
      </c>
      <c r="D96" s="5">
        <v>36.768916419629932</v>
      </c>
      <c r="E96" s="6">
        <v>0.39500000000000002</v>
      </c>
      <c r="F96" s="124">
        <v>0.357317300382892</v>
      </c>
      <c r="G96" s="5">
        <v>3635.9898725559901</v>
      </c>
      <c r="H96" s="5">
        <v>9.5399239536980307</v>
      </c>
      <c r="I96" s="125" t="str">
        <f t="shared" si="20"/>
        <v>B</v>
      </c>
      <c r="J96" s="126" t="str">
        <f>IF(OR($H96&lt;0,$H96&gt;100),"",DataBar(H96))</f>
        <v>██████████</v>
      </c>
      <c r="K96" s="21">
        <f t="shared" si="18"/>
        <v>2</v>
      </c>
      <c r="L96" s="34">
        <f t="shared" si="19"/>
        <v>9.5399239536980307</v>
      </c>
      <c r="M96" s="16"/>
      <c r="N96" s="16"/>
      <c r="O96" s="20"/>
      <c r="Q96" s="5"/>
      <c r="R96" s="5"/>
      <c r="T96" s="68">
        <v>2265.5</v>
      </c>
      <c r="U96" s="68">
        <v>4.5</v>
      </c>
      <c r="V96" s="74"/>
    </row>
    <row r="97" spans="1:22" ht="14.4" customHeight="1" thickBot="1">
      <c r="A97" s="47">
        <v>96</v>
      </c>
      <c r="B97" s="5">
        <v>3653.1401884596298</v>
      </c>
      <c r="C97" s="5">
        <v>3691.0104945502699</v>
      </c>
      <c r="D97" s="5">
        <v>37.870306090640042</v>
      </c>
      <c r="E97" s="6">
        <v>0.39500000000000002</v>
      </c>
      <c r="F97" s="124">
        <v>0.37560250768367998</v>
      </c>
      <c r="G97" s="5">
        <v>3675.6579576623799</v>
      </c>
      <c r="H97" s="5">
        <v>4.9107575484353996</v>
      </c>
      <c r="I97" s="125" t="str">
        <f t="shared" si="20"/>
        <v>A</v>
      </c>
      <c r="J97" s="126" t="str">
        <f>IF(OR($H97&lt;0,$H97&gt;100),"",DataBar(H97))</f>
        <v>█████</v>
      </c>
      <c r="K97" s="21">
        <f t="shared" si="18"/>
        <v>55</v>
      </c>
      <c r="L97" s="34">
        <f t="shared" si="19"/>
        <v>4.9107575484353996</v>
      </c>
      <c r="M97" s="16"/>
      <c r="N97" s="16"/>
      <c r="O97" s="20"/>
      <c r="Q97" s="5"/>
      <c r="R97" s="5"/>
      <c r="T97" s="68">
        <v>2289.8000000000002</v>
      </c>
      <c r="U97" s="68">
        <v>11.5</v>
      </c>
      <c r="V97" s="74"/>
    </row>
    <row r="98" spans="1:22" ht="14.4" customHeight="1" thickBot="1">
      <c r="A98" s="47">
        <v>97</v>
      </c>
      <c r="B98" s="5">
        <v>3693.0104945502699</v>
      </c>
      <c r="C98" s="5">
        <v>3731.10107857512</v>
      </c>
      <c r="D98" s="5">
        <v>38.090584024850159</v>
      </c>
      <c r="E98" s="6">
        <v>0.39500000000000002</v>
      </c>
      <c r="F98" s="124">
        <v>0.37410537990508202</v>
      </c>
      <c r="G98" s="5">
        <v>3713.6522839035101</v>
      </c>
      <c r="H98" s="5">
        <v>5.2897772392196503</v>
      </c>
      <c r="I98" s="125" t="str">
        <f t="shared" si="20"/>
        <v>B</v>
      </c>
      <c r="J98" s="126" t="str">
        <f>IF(OR($H98&lt;0,$H98&gt;100),"",DataBar(H98))</f>
        <v>█████</v>
      </c>
      <c r="K98" s="21">
        <f t="shared" ref="K98:K129" si="21">_xlfn.IFNA(_xlfn.RANK.EQ(L98,L:L,0),0)</f>
        <v>45</v>
      </c>
      <c r="L98" s="34">
        <f t="shared" ref="L98:L129" si="22">H98</f>
        <v>5.2897772392196503</v>
      </c>
      <c r="M98" s="16"/>
      <c r="N98" s="16"/>
      <c r="O98" s="20"/>
      <c r="Q98" s="5"/>
      <c r="R98" s="5"/>
      <c r="T98" s="68">
        <v>2359.5</v>
      </c>
      <c r="U98" s="68">
        <v>3</v>
      </c>
      <c r="V98" s="74"/>
    </row>
    <row r="99" spans="1:22" ht="15" customHeight="1" thickBot="1">
      <c r="A99" s="47">
        <v>98</v>
      </c>
      <c r="B99" s="5">
        <v>3733.10107857512</v>
      </c>
      <c r="C99" s="5">
        <v>3770.5308287973598</v>
      </c>
      <c r="D99" s="5">
        <v>37.429750222239818</v>
      </c>
      <c r="E99" s="6">
        <v>0.39500000000000002</v>
      </c>
      <c r="F99" s="124">
        <v>0.37679408641262502</v>
      </c>
      <c r="G99" s="5">
        <v>3735.1600853219502</v>
      </c>
      <c r="H99" s="5">
        <v>4.6090920474365404</v>
      </c>
      <c r="I99" s="125" t="str">
        <f t="shared" si="20"/>
        <v>A</v>
      </c>
      <c r="J99" s="126" t="str">
        <f>IF(OR($H99&lt;0,$H99&gt;100),"",DataBar(H99))</f>
        <v>█████</v>
      </c>
      <c r="K99" s="21">
        <f t="shared" si="21"/>
        <v>73</v>
      </c>
      <c r="L99" s="34">
        <f t="shared" si="22"/>
        <v>4.6090920474365404</v>
      </c>
      <c r="M99" s="16"/>
      <c r="N99" s="16"/>
      <c r="O99" s="20"/>
      <c r="Q99" s="5"/>
      <c r="R99" s="5"/>
      <c r="T99" s="68">
        <v>2402</v>
      </c>
      <c r="U99" s="68">
        <v>2.6</v>
      </c>
      <c r="V99" s="74"/>
    </row>
    <row r="100" spans="1:22" ht="15" customHeight="1" thickBot="1">
      <c r="A100" s="47">
        <v>99</v>
      </c>
      <c r="B100" s="5">
        <v>3772.5308287973598</v>
      </c>
      <c r="C100" s="5">
        <v>3809.7403010854</v>
      </c>
      <c r="D100" s="5">
        <v>37.20947228804016</v>
      </c>
      <c r="E100" s="6">
        <v>0.39500000000000002</v>
      </c>
      <c r="F100" s="124">
        <v>0.366661851161382</v>
      </c>
      <c r="G100" s="5">
        <v>3798.09341865529</v>
      </c>
      <c r="H100" s="5">
        <v>7.17421489585253</v>
      </c>
      <c r="I100" s="125" t="str">
        <f t="shared" si="20"/>
        <v>B</v>
      </c>
      <c r="J100" s="126" t="str">
        <f>IF(OR($H100&lt;0,$H100&gt;100),"",DataBar(H100))</f>
        <v>███████</v>
      </c>
      <c r="K100" s="21">
        <f t="shared" si="21"/>
        <v>11</v>
      </c>
      <c r="L100" s="34">
        <f t="shared" si="22"/>
        <v>7.17421489585253</v>
      </c>
      <c r="M100" s="16"/>
      <c r="N100" s="16"/>
      <c r="O100" s="20"/>
      <c r="Q100" s="5"/>
      <c r="R100" s="5"/>
      <c r="T100" s="68">
        <v>2428.1999999999998</v>
      </c>
      <c r="U100" s="68">
        <v>4.4000000000000004</v>
      </c>
      <c r="V100" s="74"/>
    </row>
    <row r="101" spans="1:22" ht="14.4" customHeight="1" thickBot="1">
      <c r="A101" s="47">
        <v>100</v>
      </c>
      <c r="B101" s="5">
        <v>3811.7403010854</v>
      </c>
      <c r="C101" s="5">
        <v>3848.0686616366202</v>
      </c>
      <c r="D101" s="5">
        <v>36.328360551220158</v>
      </c>
      <c r="E101" s="6">
        <v>0.39500000000000002</v>
      </c>
      <c r="F101" s="124">
        <v>0.37842702561415997</v>
      </c>
      <c r="G101" s="5">
        <v>3820.5217874496102</v>
      </c>
      <c r="H101" s="5">
        <v>4.1956897179340098</v>
      </c>
      <c r="I101" s="125" t="str">
        <f t="shared" si="20"/>
        <v>A</v>
      </c>
      <c r="J101" s="126" t="str">
        <f>IF(OR($H101&lt;0,$H101&gt;100),"",DataBar(H101))</f>
        <v>████</v>
      </c>
      <c r="K101" s="21">
        <f t="shared" si="21"/>
        <v>94</v>
      </c>
      <c r="L101" s="34">
        <f t="shared" si="22"/>
        <v>4.1956897179340098</v>
      </c>
      <c r="M101" s="16"/>
      <c r="N101" s="16"/>
      <c r="O101" s="20"/>
      <c r="Q101" s="5"/>
      <c r="R101" s="5"/>
      <c r="T101" s="68">
        <v>2470.5</v>
      </c>
      <c r="U101" s="68">
        <v>7.8</v>
      </c>
      <c r="V101" s="74"/>
    </row>
    <row r="102" spans="1:22" ht="14.4" customHeight="1" thickBot="1">
      <c r="A102" s="47">
        <v>101</v>
      </c>
      <c r="B102" s="5">
        <v>3850.0686616366202</v>
      </c>
      <c r="C102" s="5">
        <v>3886.8375780562601</v>
      </c>
      <c r="D102" s="5">
        <v>36.768916419639943</v>
      </c>
      <c r="E102" s="6">
        <v>0.39500000000000002</v>
      </c>
      <c r="F102" s="124">
        <v>0.37727387227791698</v>
      </c>
      <c r="G102" s="5">
        <v>3875.8706020260101</v>
      </c>
      <c r="H102" s="5">
        <v>4.4876272714132801</v>
      </c>
      <c r="I102" s="125" t="str">
        <f t="shared" si="20"/>
        <v>A</v>
      </c>
      <c r="J102" s="126" t="str">
        <f>IF(OR($H102&lt;0,$H102&gt;100),"",DataBar(H102))</f>
        <v>████</v>
      </c>
      <c r="K102" s="21">
        <f t="shared" si="21"/>
        <v>78</v>
      </c>
      <c r="L102" s="34">
        <f t="shared" si="22"/>
        <v>4.4876272714132801</v>
      </c>
      <c r="M102" s="16"/>
      <c r="N102" s="16"/>
      <c r="O102" s="20"/>
      <c r="Q102" s="5"/>
      <c r="R102" s="5"/>
      <c r="T102" s="68">
        <v>2501.9</v>
      </c>
      <c r="U102" s="68">
        <v>2.8</v>
      </c>
      <c r="V102" s="74"/>
    </row>
    <row r="103" spans="1:22" ht="14.4" customHeight="1" thickBot="1">
      <c r="A103" s="47">
        <v>102</v>
      </c>
      <c r="B103" s="5">
        <v>3888.8375780562601</v>
      </c>
      <c r="C103" s="5">
        <v>3926.7078841469001</v>
      </c>
      <c r="D103" s="5">
        <v>37.870306090640042</v>
      </c>
      <c r="E103" s="6">
        <v>0.39500000000000002</v>
      </c>
      <c r="F103" s="124">
        <v>0.37706374303891799</v>
      </c>
      <c r="G103" s="5">
        <v>3922.1077532741701</v>
      </c>
      <c r="H103" s="5">
        <v>4.54082454710914</v>
      </c>
      <c r="I103" s="125" t="str">
        <f t="shared" si="20"/>
        <v>A</v>
      </c>
      <c r="J103" s="126" t="str">
        <f>IF(OR($H103&lt;0,$H103&gt;100),"",DataBar(H103))</f>
        <v>█████</v>
      </c>
      <c r="K103" s="21">
        <f t="shared" si="21"/>
        <v>75</v>
      </c>
      <c r="L103" s="34">
        <f t="shared" si="22"/>
        <v>4.54082454710914</v>
      </c>
      <c r="M103" s="16"/>
      <c r="N103" s="16"/>
      <c r="Q103" s="5"/>
      <c r="R103" s="5"/>
      <c r="T103" s="68">
        <v>2545</v>
      </c>
      <c r="U103" s="68">
        <v>3.7</v>
      </c>
      <c r="V103" s="74"/>
    </row>
    <row r="104" spans="1:22" ht="14.4" customHeight="1" thickBot="1">
      <c r="A104" s="47">
        <v>103</v>
      </c>
      <c r="B104" s="5">
        <v>3928.7078841469001</v>
      </c>
      <c r="C104" s="5">
        <v>3964.8159667639202</v>
      </c>
      <c r="D104" s="5">
        <v>36.108082617020052</v>
      </c>
      <c r="E104" s="6">
        <v>0.39500000000000002</v>
      </c>
      <c r="F104" s="124">
        <v>0.37752180707870597</v>
      </c>
      <c r="G104" s="5">
        <v>3932.3639940964899</v>
      </c>
      <c r="H104" s="5">
        <v>4.4248589674159904</v>
      </c>
      <c r="I104" s="125" t="str">
        <f t="shared" si="20"/>
        <v>A</v>
      </c>
      <c r="J104" s="126" t="str">
        <f>IF(OR($H104&lt;0,$H104&gt;100),"",DataBar(H104))</f>
        <v>████</v>
      </c>
      <c r="K104" s="21">
        <f t="shared" si="21"/>
        <v>83</v>
      </c>
      <c r="L104" s="34">
        <f t="shared" si="22"/>
        <v>4.4248589674159904</v>
      </c>
      <c r="M104" s="16"/>
      <c r="N104" s="16"/>
      <c r="Q104" s="5"/>
      <c r="R104" s="5"/>
      <c r="T104" s="68">
        <v>2587.3000000000002</v>
      </c>
      <c r="U104" s="68">
        <v>4.4000000000000004</v>
      </c>
      <c r="V104" s="74"/>
    </row>
    <row r="105" spans="1:22" ht="14.4" customHeight="1" thickBot="1">
      <c r="A105" s="47">
        <v>104</v>
      </c>
      <c r="B105" s="5">
        <v>3966.8159667639202</v>
      </c>
      <c r="C105" s="5">
        <v>4004.4659949203701</v>
      </c>
      <c r="D105" s="5">
        <v>37.650028156449928</v>
      </c>
      <c r="E105" s="6">
        <v>0.39500000000000002</v>
      </c>
      <c r="F105" s="124">
        <v>0.38510482708291799</v>
      </c>
      <c r="G105" s="5">
        <v>3982.3496258029299</v>
      </c>
      <c r="H105" s="5">
        <v>2.5051070676154699</v>
      </c>
      <c r="I105" s="125" t="str">
        <f t="shared" si="20"/>
        <v>A</v>
      </c>
      <c r="J105" s="126" t="str">
        <f>IF(OR($H105&lt;0,$H105&gt;100),"",DataBar(H105))</f>
        <v>███</v>
      </c>
      <c r="K105" s="21">
        <f t="shared" si="21"/>
        <v>125</v>
      </c>
      <c r="L105" s="34">
        <f t="shared" si="22"/>
        <v>2.5051070676154699</v>
      </c>
      <c r="M105" s="16"/>
      <c r="N105" s="16"/>
      <c r="Q105" s="5"/>
      <c r="R105" s="5"/>
      <c r="T105" s="68">
        <v>2617.9</v>
      </c>
      <c r="U105" s="68">
        <v>3.9</v>
      </c>
      <c r="V105" s="74"/>
    </row>
    <row r="106" spans="1:22" ht="14.4" customHeight="1" thickBot="1">
      <c r="A106" s="47">
        <v>105</v>
      </c>
      <c r="B106" s="5">
        <v>4006.4659949203701</v>
      </c>
      <c r="C106" s="5">
        <v>4043.8957451426099</v>
      </c>
      <c r="D106" s="5">
        <v>37.429750222239818</v>
      </c>
      <c r="E106" s="6">
        <v>0.39500000000000002</v>
      </c>
      <c r="F106" s="124">
        <v>0.36231949903340099</v>
      </c>
      <c r="G106" s="5">
        <v>4018.5338192773502</v>
      </c>
      <c r="H106" s="5">
        <v>8.2735445485060097</v>
      </c>
      <c r="I106" s="125" t="str">
        <f t="shared" si="20"/>
        <v>B</v>
      </c>
      <c r="J106" s="126" t="str">
        <f>IF(OR($H106&lt;0,$H106&gt;100),"",DataBar(H106))</f>
        <v>████████</v>
      </c>
      <c r="K106" s="21">
        <f t="shared" si="21"/>
        <v>6</v>
      </c>
      <c r="L106" s="34">
        <f t="shared" si="22"/>
        <v>8.2735445485060097</v>
      </c>
      <c r="M106" s="16"/>
      <c r="N106" s="16"/>
      <c r="Q106" s="5"/>
      <c r="R106" s="5"/>
      <c r="T106" s="68">
        <v>2662.4</v>
      </c>
      <c r="U106" s="68">
        <v>4</v>
      </c>
      <c r="V106" s="74"/>
    </row>
    <row r="107" spans="1:22" ht="14.4" customHeight="1" thickBot="1">
      <c r="A107" s="47">
        <v>106</v>
      </c>
      <c r="B107" s="5">
        <v>4045.8957451426099</v>
      </c>
      <c r="C107" s="5">
        <v>4083.5457732990499</v>
      </c>
      <c r="D107" s="5">
        <v>37.65002815643993</v>
      </c>
      <c r="E107" s="6">
        <v>0.39500000000000002</v>
      </c>
      <c r="F107" s="124">
        <v>0.36533047304454103</v>
      </c>
      <c r="G107" s="5">
        <v>4049.6807700406998</v>
      </c>
      <c r="H107" s="5">
        <v>7.5112726469516504</v>
      </c>
      <c r="I107" s="125" t="str">
        <f t="shared" si="20"/>
        <v>B</v>
      </c>
      <c r="J107" s="126" t="str">
        <f>IF(OR($H107&lt;0,$H107&gt;100),"",DataBar(H107))</f>
        <v>████████</v>
      </c>
      <c r="K107" s="21">
        <f t="shared" si="21"/>
        <v>10</v>
      </c>
      <c r="L107" s="34">
        <f t="shared" si="22"/>
        <v>7.5112726469516504</v>
      </c>
      <c r="M107" s="16"/>
      <c r="N107" s="16"/>
      <c r="Q107" s="5"/>
      <c r="R107" s="5"/>
      <c r="T107" s="68">
        <v>2668.8</v>
      </c>
      <c r="U107" s="68">
        <v>4</v>
      </c>
      <c r="V107" s="74"/>
    </row>
    <row r="108" spans="1:22" ht="14.4" customHeight="1" thickBot="1">
      <c r="A108" s="47">
        <v>107</v>
      </c>
      <c r="B108" s="5">
        <v>4085.5457732990499</v>
      </c>
      <c r="C108" s="5">
        <v>4122.5349676528804</v>
      </c>
      <c r="D108" s="5">
        <v>36.989194353830499</v>
      </c>
      <c r="E108" s="6">
        <v>0.39500000000000002</v>
      </c>
      <c r="F108" s="124">
        <v>0.37105181970963202</v>
      </c>
      <c r="G108" s="5">
        <v>4089.72684959359</v>
      </c>
      <c r="H108" s="5">
        <v>6.0628304532575799</v>
      </c>
      <c r="I108" s="125" t="str">
        <f t="shared" ref="I108:I137" si="23">IF($H108="","",IF(OR($H108&lt;0,$H108&gt;100),"E",IF($H108&lt;$AA$124,$Z$124,IF($H108&lt;=$AA$125,$Z$125,IF($H108&lt;=$AA$126,$Z$126,IF($H108&lt;=$AA$127,$Z$127,IF($H108&lt;=$AA$128,$Z$128,"")))))))</f>
        <v>B</v>
      </c>
      <c r="J108" s="126" t="str">
        <f>IF(OR($H108&lt;0,$H108&gt;100),"",DataBar(H108))</f>
        <v>██████</v>
      </c>
      <c r="K108" s="21">
        <f t="shared" si="21"/>
        <v>27</v>
      </c>
      <c r="L108" s="34">
        <f t="shared" si="22"/>
        <v>6.0628304532575799</v>
      </c>
      <c r="M108" s="16"/>
      <c r="N108" s="16"/>
      <c r="Q108" s="5"/>
      <c r="R108" s="5"/>
      <c r="T108" s="68">
        <v>2717.5</v>
      </c>
      <c r="U108" s="68">
        <v>3.9</v>
      </c>
      <c r="V108" s="74"/>
    </row>
    <row r="109" spans="1:22" ht="14.4" customHeight="1" thickBot="1">
      <c r="A109" s="47">
        <v>108</v>
      </c>
      <c r="B109" s="5">
        <v>4124.5349676528804</v>
      </c>
      <c r="C109" s="5">
        <v>4162.8458296119297</v>
      </c>
      <c r="D109" s="5">
        <v>38.310861959049362</v>
      </c>
      <c r="E109" s="6">
        <v>0.39500000000000002</v>
      </c>
      <c r="F109" s="124">
        <v>0.37636321627281399</v>
      </c>
      <c r="G109" s="5">
        <v>4134.1385394960598</v>
      </c>
      <c r="H109" s="5">
        <v>4.7181730954899104</v>
      </c>
      <c r="I109" s="125" t="str">
        <f t="shared" si="23"/>
        <v>A</v>
      </c>
      <c r="J109" s="126" t="str">
        <f>IF(OR($H109&lt;0,$H109&gt;100),"",DataBar(H109))</f>
        <v>█████</v>
      </c>
      <c r="K109" s="21">
        <f t="shared" si="21"/>
        <v>68</v>
      </c>
      <c r="L109" s="34">
        <f t="shared" si="22"/>
        <v>4.7181730954899104</v>
      </c>
      <c r="M109" s="16"/>
      <c r="N109" s="16"/>
      <c r="Q109" s="5"/>
      <c r="R109" s="5"/>
      <c r="T109" s="68">
        <v>2770.2</v>
      </c>
      <c r="U109" s="68">
        <v>2.9</v>
      </c>
      <c r="V109" s="74"/>
    </row>
    <row r="110" spans="1:22" ht="14.4" customHeight="1" thickBot="1">
      <c r="A110" s="47">
        <v>109</v>
      </c>
      <c r="B110" s="5">
        <v>4164.8458296119297</v>
      </c>
      <c r="C110" s="5">
        <v>4202.2755798341796</v>
      </c>
      <c r="D110" s="5">
        <v>37.429750222249822</v>
      </c>
      <c r="E110" s="6">
        <v>0.39500000000000002</v>
      </c>
      <c r="F110" s="124">
        <v>0.37620496888007898</v>
      </c>
      <c r="G110" s="5">
        <v>4183.7278556117999</v>
      </c>
      <c r="H110" s="5">
        <v>4.7582357265621402</v>
      </c>
      <c r="I110" s="125" t="str">
        <f t="shared" si="23"/>
        <v>A</v>
      </c>
      <c r="J110" s="126" t="str">
        <f>IF(OR($H110&lt;0,$H110&gt;100),"",DataBar(H110))</f>
        <v>█████</v>
      </c>
      <c r="K110" s="21">
        <f t="shared" si="21"/>
        <v>66</v>
      </c>
      <c r="L110" s="34">
        <f t="shared" si="22"/>
        <v>4.7582357265621402</v>
      </c>
      <c r="M110" s="16"/>
      <c r="N110" s="16"/>
      <c r="Q110" s="5"/>
      <c r="R110" s="5"/>
      <c r="T110" s="68">
        <v>2803.5</v>
      </c>
      <c r="U110" s="68">
        <v>4.9000000000000004</v>
      </c>
      <c r="V110" s="74"/>
    </row>
    <row r="111" spans="1:22" ht="15" customHeight="1" thickBot="1">
      <c r="A111" s="47">
        <v>110</v>
      </c>
      <c r="B111" s="5">
        <v>4204.2755798341796</v>
      </c>
      <c r="C111" s="5">
        <v>4241.0444962538104</v>
      </c>
      <c r="D111" s="5">
        <v>36.768916419630841</v>
      </c>
      <c r="E111" s="6">
        <v>0.39500000000000002</v>
      </c>
      <c r="F111" s="124">
        <v>0.37747639504939901</v>
      </c>
      <c r="G111" s="5">
        <v>4207.8092973574603</v>
      </c>
      <c r="H111" s="5">
        <v>4.43635568369639</v>
      </c>
      <c r="I111" s="125" t="str">
        <f t="shared" si="23"/>
        <v>A</v>
      </c>
      <c r="J111" s="126" t="str">
        <f>IF(OR($H111&lt;0,$H111&gt;100),"",DataBar(H111))</f>
        <v>████</v>
      </c>
      <c r="K111" s="21">
        <f t="shared" si="21"/>
        <v>82</v>
      </c>
      <c r="L111" s="34">
        <f t="shared" si="22"/>
        <v>4.43635568369639</v>
      </c>
      <c r="M111" s="16"/>
      <c r="N111" s="16"/>
      <c r="Q111" s="5"/>
      <c r="R111" s="5"/>
      <c r="T111" s="68">
        <v>2844</v>
      </c>
      <c r="U111" s="68">
        <v>3.7</v>
      </c>
      <c r="V111" s="74"/>
    </row>
    <row r="112" spans="1:22" ht="14.4" customHeight="1" thickBot="1">
      <c r="A112" s="47">
        <v>111</v>
      </c>
      <c r="B112" s="5">
        <v>4243.0444962538104</v>
      </c>
      <c r="C112" s="5">
        <v>4281.1350802786601</v>
      </c>
      <c r="D112" s="5">
        <v>38.090584024849697</v>
      </c>
      <c r="E112" s="6">
        <v>0.39500000000000002</v>
      </c>
      <c r="F112" s="124">
        <v>0.38069118833919702</v>
      </c>
      <c r="G112" s="5">
        <v>4256.5595330864799</v>
      </c>
      <c r="H112" s="5">
        <v>3.6224839647601899</v>
      </c>
      <c r="I112" s="125" t="str">
        <f t="shared" si="23"/>
        <v>A</v>
      </c>
      <c r="J112" s="126" t="str">
        <f>IF(OR($H112&lt;0,$H112&gt;100),"",DataBar(H112))</f>
        <v>████</v>
      </c>
      <c r="K112" s="21">
        <f t="shared" si="21"/>
        <v>114</v>
      </c>
      <c r="L112" s="34">
        <f t="shared" si="22"/>
        <v>3.6224839647601899</v>
      </c>
      <c r="M112" s="16"/>
      <c r="N112" s="16"/>
      <c r="Q112" s="5"/>
      <c r="R112" s="5"/>
      <c r="T112" s="68">
        <v>2885</v>
      </c>
      <c r="U112" s="68">
        <v>4.5</v>
      </c>
      <c r="V112" s="74"/>
    </row>
    <row r="113" spans="1:27" ht="14.4" customHeight="1" thickBot="1">
      <c r="A113" s="47">
        <v>112</v>
      </c>
      <c r="B113" s="5">
        <v>4283.1350802786601</v>
      </c>
      <c r="C113" s="5">
        <v>4320.7851084350996</v>
      </c>
      <c r="D113" s="5">
        <v>37.650028156439483</v>
      </c>
      <c r="E113" s="6">
        <v>0.39500000000000002</v>
      </c>
      <c r="F113" s="124">
        <v>0.37071663022646301</v>
      </c>
      <c r="G113" s="5">
        <v>4311.2671986550204</v>
      </c>
      <c r="H113" s="5">
        <v>6.1476885502623002</v>
      </c>
      <c r="I113" s="125" t="str">
        <f t="shared" si="23"/>
        <v>B</v>
      </c>
      <c r="J113" s="126" t="str">
        <f>IF(OR($H113&lt;0,$H113&gt;100),"",DataBar(H113))</f>
        <v>██████</v>
      </c>
      <c r="K113" s="21">
        <f t="shared" si="21"/>
        <v>25</v>
      </c>
      <c r="L113" s="34">
        <f t="shared" si="22"/>
        <v>6.1476885502623002</v>
      </c>
      <c r="M113" s="16"/>
      <c r="N113" s="16"/>
      <c r="Q113" s="5"/>
      <c r="R113" s="5"/>
      <c r="T113" s="68">
        <v>2943</v>
      </c>
      <c r="U113" s="68">
        <v>4</v>
      </c>
      <c r="V113" s="74"/>
    </row>
    <row r="114" spans="1:27" ht="14.4" customHeight="1" thickBot="1">
      <c r="A114" s="47">
        <v>113</v>
      </c>
      <c r="B114" s="5">
        <v>4322.7851084350996</v>
      </c>
      <c r="C114" s="5">
        <v>4360.8756924599502</v>
      </c>
      <c r="D114" s="5">
        <v>38.090584024850607</v>
      </c>
      <c r="E114" s="6">
        <v>0.39500000000000002</v>
      </c>
      <c r="F114" s="124">
        <v>0.37572043866788002</v>
      </c>
      <c r="G114" s="5">
        <v>4326.7061717602501</v>
      </c>
      <c r="H114" s="5">
        <v>4.8809016030682599</v>
      </c>
      <c r="I114" s="125" t="str">
        <f t="shared" si="23"/>
        <v>A</v>
      </c>
      <c r="J114" s="126" t="str">
        <f>IF(OR($H114&lt;0,$H114&gt;100),"",DataBar(H114))</f>
        <v>█████</v>
      </c>
      <c r="K114" s="21">
        <f t="shared" si="21"/>
        <v>61</v>
      </c>
      <c r="L114" s="34">
        <f t="shared" si="22"/>
        <v>4.8809016030682599</v>
      </c>
      <c r="M114" s="16"/>
      <c r="N114" s="16"/>
      <c r="Q114" s="5"/>
      <c r="R114" s="5"/>
      <c r="T114" s="68">
        <v>2969</v>
      </c>
      <c r="U114" s="68">
        <v>4.4000000000000004</v>
      </c>
      <c r="V114" s="74"/>
    </row>
    <row r="115" spans="1:27" ht="14.4" customHeight="1" thickBot="1">
      <c r="A115" s="47">
        <v>114</v>
      </c>
      <c r="B115" s="5">
        <v>4362.8756924599502</v>
      </c>
      <c r="C115" s="5">
        <v>4400.7459985506002</v>
      </c>
      <c r="D115" s="5">
        <v>37.870306090650047</v>
      </c>
      <c r="E115" s="6">
        <v>0.39500000000000002</v>
      </c>
      <c r="F115" s="124">
        <v>0.37118419750984799</v>
      </c>
      <c r="G115" s="5">
        <v>4381.7494671789</v>
      </c>
      <c r="H115" s="5">
        <v>6.0293170861143297</v>
      </c>
      <c r="I115" s="125" t="str">
        <f t="shared" si="23"/>
        <v>B</v>
      </c>
      <c r="J115" s="126" t="str">
        <f>IF(OR($H115&lt;0,$H115&gt;100),"",DataBar(H115))</f>
        <v>██████</v>
      </c>
      <c r="K115" s="21">
        <f t="shared" si="21"/>
        <v>28</v>
      </c>
      <c r="L115" s="34">
        <f t="shared" si="22"/>
        <v>6.0293170861143297</v>
      </c>
      <c r="M115" s="16"/>
      <c r="N115" s="16"/>
      <c r="Q115" s="5"/>
      <c r="R115" s="5"/>
      <c r="T115" s="68">
        <v>2995.7</v>
      </c>
      <c r="U115" s="68">
        <v>3</v>
      </c>
      <c r="V115" s="74"/>
    </row>
    <row r="116" spans="1:27" ht="14.4" customHeight="1" thickBot="1">
      <c r="A116" s="47">
        <v>115</v>
      </c>
      <c r="B116" s="5">
        <v>4402.7459985506002</v>
      </c>
      <c r="C116" s="5">
        <v>4439.5149149702402</v>
      </c>
      <c r="D116" s="5">
        <v>36.768916419639943</v>
      </c>
      <c r="E116" s="6">
        <v>0.39500000000000002</v>
      </c>
      <c r="F116" s="124">
        <v>0.36475230944340897</v>
      </c>
      <c r="G116" s="5">
        <v>4423.9549208306998</v>
      </c>
      <c r="H116" s="5">
        <v>7.6576431788836503</v>
      </c>
      <c r="I116" s="125" t="str">
        <f t="shared" si="23"/>
        <v>B</v>
      </c>
      <c r="J116" s="126" t="str">
        <f>IF(OR($H116&lt;0,$H116&gt;100),"",DataBar(H116))</f>
        <v>████████</v>
      </c>
      <c r="K116" s="21">
        <f t="shared" si="21"/>
        <v>8</v>
      </c>
      <c r="L116" s="34">
        <f t="shared" si="22"/>
        <v>7.6576431788836503</v>
      </c>
      <c r="M116" s="16"/>
      <c r="N116" s="16"/>
      <c r="Q116" s="5"/>
      <c r="R116" s="5"/>
      <c r="T116" s="68">
        <v>3059.5</v>
      </c>
      <c r="U116" s="68">
        <v>4.8</v>
      </c>
      <c r="V116" s="74"/>
    </row>
    <row r="117" spans="1:27" ht="15" customHeight="1" thickBot="1">
      <c r="A117" s="47">
        <v>116</v>
      </c>
      <c r="B117" s="5">
        <v>4441.5149149702402</v>
      </c>
      <c r="C117" s="5">
        <v>4478.2838313898701</v>
      </c>
      <c r="D117" s="5">
        <v>36.768916419629932</v>
      </c>
      <c r="E117" s="6">
        <v>0.39500000000000002</v>
      </c>
      <c r="F117" s="124">
        <v>0.37907711883761003</v>
      </c>
      <c r="G117" s="5">
        <v>4464.8178550820503</v>
      </c>
      <c r="H117" s="5">
        <v>4.0311091550352298</v>
      </c>
      <c r="I117" s="125" t="str">
        <f t="shared" si="23"/>
        <v>A</v>
      </c>
      <c r="J117" s="126" t="str">
        <f>IF(OR($H117&lt;0,$H117&gt;100),"",DataBar(H117))</f>
        <v>████</v>
      </c>
      <c r="K117" s="21">
        <f t="shared" si="21"/>
        <v>98</v>
      </c>
      <c r="L117" s="34">
        <f t="shared" si="22"/>
        <v>4.0311091550352298</v>
      </c>
      <c r="M117" s="16"/>
      <c r="N117" s="16"/>
      <c r="Q117" s="5"/>
      <c r="R117" s="5"/>
      <c r="T117" s="68">
        <v>3091.6</v>
      </c>
      <c r="U117" s="68">
        <v>5.8</v>
      </c>
      <c r="V117" s="74"/>
    </row>
    <row r="118" spans="1:27" ht="14.4" customHeight="1" thickBot="1">
      <c r="A118" s="47">
        <v>117</v>
      </c>
      <c r="B118" s="5">
        <v>4480.2838313898701</v>
      </c>
      <c r="C118" s="5">
        <v>4519.0352492173297</v>
      </c>
      <c r="D118" s="5">
        <v>38.751417827459591</v>
      </c>
      <c r="E118" s="6">
        <v>0.39500000000000002</v>
      </c>
      <c r="F118" s="124">
        <v>0.37766599944679602</v>
      </c>
      <c r="G118" s="5">
        <v>4504.6504815067701</v>
      </c>
      <c r="H118" s="5">
        <v>4.3883545704311899</v>
      </c>
      <c r="I118" s="125" t="str">
        <f t="shared" si="23"/>
        <v>A</v>
      </c>
      <c r="J118" s="126" t="str">
        <f>IF(OR($H118&lt;0,$H118&gt;100),"",DataBar(H118))</f>
        <v>████</v>
      </c>
      <c r="K118" s="21">
        <f t="shared" si="21"/>
        <v>84</v>
      </c>
      <c r="L118" s="34">
        <f t="shared" si="22"/>
        <v>4.3883545704311899</v>
      </c>
      <c r="M118" s="16"/>
      <c r="N118" s="16"/>
      <c r="Q118" s="5"/>
      <c r="R118" s="5"/>
      <c r="T118" s="68">
        <v>3121.6</v>
      </c>
      <c r="U118" s="68">
        <v>6.5</v>
      </c>
      <c r="V118" s="74"/>
    </row>
    <row r="119" spans="1:27" ht="15" customHeight="1" thickBot="1">
      <c r="A119" s="47">
        <v>118</v>
      </c>
      <c r="B119" s="5">
        <v>4521.0352492173297</v>
      </c>
      <c r="C119" s="5">
        <v>4558.4649994395704</v>
      </c>
      <c r="D119" s="5">
        <v>37.429750222240727</v>
      </c>
      <c r="E119" s="6">
        <v>0.39500000000000002</v>
      </c>
      <c r="F119" s="124">
        <v>0.37434190089380498</v>
      </c>
      <c r="G119" s="5">
        <v>4555.3723290790404</v>
      </c>
      <c r="H119" s="5">
        <v>5.2298985078974596</v>
      </c>
      <c r="I119" s="125" t="str">
        <f t="shared" si="23"/>
        <v>B</v>
      </c>
      <c r="J119" s="126" t="str">
        <f>IF(OR($H119&lt;0,$H119&gt;100),"",DataBar(H119))</f>
        <v>█████</v>
      </c>
      <c r="K119" s="21">
        <f t="shared" si="21"/>
        <v>46</v>
      </c>
      <c r="L119" s="34">
        <f t="shared" si="22"/>
        <v>5.2298985078974596</v>
      </c>
      <c r="M119" s="16"/>
      <c r="N119" s="16"/>
      <c r="Q119" s="5"/>
      <c r="R119" s="5"/>
      <c r="T119" s="68">
        <v>3175</v>
      </c>
      <c r="U119" s="68">
        <v>4.8</v>
      </c>
      <c r="V119" s="74"/>
    </row>
    <row r="120" spans="1:27" ht="15" customHeight="1" thickBot="1">
      <c r="A120" s="47">
        <v>119</v>
      </c>
      <c r="B120" s="5">
        <v>4560.4649994395704</v>
      </c>
      <c r="C120" s="5">
        <v>4598.5555834644201</v>
      </c>
      <c r="D120" s="5">
        <v>38.090584024849697</v>
      </c>
      <c r="E120" s="6">
        <v>0.39500000000000002</v>
      </c>
      <c r="F120" s="124">
        <v>0.37782668916950601</v>
      </c>
      <c r="G120" s="5">
        <v>4565.2120009656901</v>
      </c>
      <c r="H120" s="5">
        <v>4.3476736279730304</v>
      </c>
      <c r="I120" s="125" t="str">
        <f t="shared" si="23"/>
        <v>A</v>
      </c>
      <c r="J120" s="126" t="str">
        <f>IF(OR($H120&lt;0,$H120&gt;100),"",DataBar(H120))</f>
        <v>████</v>
      </c>
      <c r="K120" s="21">
        <f t="shared" si="21"/>
        <v>86</v>
      </c>
      <c r="L120" s="5">
        <f t="shared" si="22"/>
        <v>4.3476736279730304</v>
      </c>
      <c r="M120" s="16"/>
      <c r="N120" s="16"/>
      <c r="Q120" s="5"/>
      <c r="R120" s="5"/>
      <c r="T120" s="68">
        <v>3219</v>
      </c>
      <c r="U120" s="68">
        <v>4.8</v>
      </c>
      <c r="V120" s="74"/>
    </row>
    <row r="121" spans="1:27" ht="14.4" customHeight="1" thickBot="1">
      <c r="A121" s="47">
        <v>120</v>
      </c>
      <c r="B121" s="5">
        <v>4600.5555834644201</v>
      </c>
      <c r="C121" s="5">
        <v>4636.8839440156498</v>
      </c>
      <c r="D121" s="5">
        <v>36.328360551229707</v>
      </c>
      <c r="E121" s="6">
        <v>0.39500000000000002</v>
      </c>
      <c r="F121" s="124">
        <v>0.37811387720614797</v>
      </c>
      <c r="G121" s="5">
        <v>4631.9809873742797</v>
      </c>
      <c r="H121" s="5">
        <v>4.2749677959119001</v>
      </c>
      <c r="I121" s="125" t="str">
        <f t="shared" si="23"/>
        <v>A</v>
      </c>
      <c r="J121" s="126" t="str">
        <f>IF(OR($H121&lt;0,$H121&gt;100),"",DataBar(H121))</f>
        <v>████</v>
      </c>
      <c r="K121" s="21">
        <f t="shared" si="21"/>
        <v>90</v>
      </c>
      <c r="L121" s="5">
        <f t="shared" si="22"/>
        <v>4.2749677959119001</v>
      </c>
      <c r="M121" s="16"/>
      <c r="N121" s="16"/>
      <c r="Q121" s="5"/>
      <c r="R121" s="5"/>
      <c r="T121" s="68">
        <v>3235</v>
      </c>
      <c r="U121" s="68">
        <v>6</v>
      </c>
      <c r="V121" s="74"/>
    </row>
    <row r="122" spans="1:27" ht="14.4" customHeight="1" thickBot="1">
      <c r="A122" s="47">
        <v>121</v>
      </c>
      <c r="B122" s="5">
        <v>4638.8839440156498</v>
      </c>
      <c r="C122" s="5">
        <v>4677.6353618431003</v>
      </c>
      <c r="D122" s="5">
        <v>38.751417827450503</v>
      </c>
      <c r="E122" s="6">
        <v>0.39500000000000002</v>
      </c>
      <c r="F122" s="124">
        <v>0.37599286075761101</v>
      </c>
      <c r="G122" s="5">
        <v>4672.1913874721804</v>
      </c>
      <c r="H122" s="5">
        <v>4.8119339854147203</v>
      </c>
      <c r="I122" s="125" t="str">
        <f t="shared" si="23"/>
        <v>A</v>
      </c>
      <c r="J122" s="126" t="str">
        <f>IF(OR($H122&lt;0,$H122&gt;100),"",DataBar(H122))</f>
        <v>█████</v>
      </c>
      <c r="K122" s="21">
        <f t="shared" si="21"/>
        <v>64</v>
      </c>
      <c r="L122" s="5">
        <f t="shared" si="22"/>
        <v>4.8119339854147203</v>
      </c>
      <c r="M122" s="16"/>
      <c r="N122" s="16"/>
      <c r="Q122" s="5"/>
      <c r="R122" s="5"/>
      <c r="T122" s="68">
        <v>3292.5</v>
      </c>
      <c r="U122" s="68">
        <v>4</v>
      </c>
      <c r="V122" s="74"/>
    </row>
    <row r="123" spans="1:27" ht="15" customHeight="1" thickBot="1">
      <c r="A123" s="47">
        <v>122</v>
      </c>
      <c r="B123" s="5">
        <v>4679.6353618431003</v>
      </c>
      <c r="C123" s="5">
        <v>4717.0651120653401</v>
      </c>
      <c r="D123" s="5">
        <v>37.429750222239818</v>
      </c>
      <c r="E123" s="6">
        <v>0.39500000000000002</v>
      </c>
      <c r="F123" s="124">
        <v>0.37590812627479198</v>
      </c>
      <c r="G123" s="5">
        <v>4682.1158841164697</v>
      </c>
      <c r="H123" s="5">
        <v>4.8333857532171596</v>
      </c>
      <c r="I123" s="125" t="str">
        <f t="shared" si="23"/>
        <v>A</v>
      </c>
      <c r="J123" s="126" t="str">
        <f>IF(OR($H123&lt;0,$H123&gt;100),"",DataBar(H123))</f>
        <v>█████</v>
      </c>
      <c r="K123" s="21">
        <f t="shared" si="21"/>
        <v>62</v>
      </c>
      <c r="L123" s="5">
        <f t="shared" si="22"/>
        <v>4.8333857532171596</v>
      </c>
      <c r="M123" s="16"/>
      <c r="N123" s="16"/>
      <c r="Q123" s="5"/>
      <c r="R123" s="5"/>
      <c r="T123" s="68">
        <v>3336</v>
      </c>
      <c r="U123" s="68">
        <v>7.7</v>
      </c>
      <c r="V123" s="74"/>
      <c r="Z123" s="20"/>
      <c r="AA123" s="22" t="s">
        <v>32</v>
      </c>
    </row>
    <row r="124" spans="1:27" ht="14.4" customHeight="1" thickBot="1">
      <c r="A124" s="47">
        <v>123</v>
      </c>
      <c r="B124" s="5">
        <v>4719.0651120653401</v>
      </c>
      <c r="C124" s="5">
        <v>4755.6137505507804</v>
      </c>
      <c r="D124" s="5">
        <v>36.548638485440279</v>
      </c>
      <c r="E124" s="6">
        <v>0.39500000000000002</v>
      </c>
      <c r="F124" s="124">
        <v>0.369666053414341</v>
      </c>
      <c r="G124" s="5">
        <v>4750.6542882924596</v>
      </c>
      <c r="H124" s="5">
        <v>6.4136573634578902</v>
      </c>
      <c r="I124" s="125" t="str">
        <f t="shared" si="23"/>
        <v>B</v>
      </c>
      <c r="J124" s="126" t="str">
        <f>IF(OR($H124&lt;0,$H124&gt;100),"",DataBar(H124))</f>
        <v>██████</v>
      </c>
      <c r="K124" s="21">
        <f t="shared" si="21"/>
        <v>17</v>
      </c>
      <c r="L124" s="5">
        <f t="shared" si="22"/>
        <v>6.4136573634578902</v>
      </c>
      <c r="M124" s="16"/>
      <c r="N124" s="16"/>
      <c r="Q124" s="5"/>
      <c r="R124" s="5"/>
      <c r="T124" s="68">
        <v>3370.5</v>
      </c>
      <c r="U124" s="68">
        <v>5</v>
      </c>
      <c r="V124" s="74"/>
      <c r="Y124" s="71"/>
      <c r="Z124" s="72" t="s">
        <v>17</v>
      </c>
      <c r="AA124" s="23">
        <v>5</v>
      </c>
    </row>
    <row r="125" spans="1:27" ht="14.4" customHeight="1" thickBot="1">
      <c r="A125" s="47">
        <v>124</v>
      </c>
      <c r="B125" s="5">
        <v>4757.6137505507804</v>
      </c>
      <c r="C125" s="5">
        <v>4794.8232228388197</v>
      </c>
      <c r="D125" s="5">
        <v>37.209472288039251</v>
      </c>
      <c r="E125" s="6">
        <v>0.39500000000000002</v>
      </c>
      <c r="F125" s="124">
        <v>0.37004328872597703</v>
      </c>
      <c r="G125" s="5">
        <v>4759.0573053300204</v>
      </c>
      <c r="H125" s="5">
        <v>6.3181547529169997</v>
      </c>
      <c r="I125" s="125" t="str">
        <f t="shared" si="23"/>
        <v>B</v>
      </c>
      <c r="J125" s="126" t="str">
        <f>IF(OR($H125&lt;0,$H125&gt;100),"",DataBar(H125))</f>
        <v>██████</v>
      </c>
      <c r="K125" s="21">
        <f t="shared" si="21"/>
        <v>21</v>
      </c>
      <c r="L125" s="5">
        <f t="shared" si="22"/>
        <v>6.3181547529169997</v>
      </c>
      <c r="M125" s="16"/>
      <c r="N125" s="16"/>
      <c r="Q125" s="5"/>
      <c r="R125" s="5"/>
      <c r="T125" s="68">
        <v>3380.2</v>
      </c>
      <c r="U125" s="68">
        <v>4.0999999999999996</v>
      </c>
      <c r="V125" s="74"/>
      <c r="Y125" s="71"/>
      <c r="Z125" s="72" t="s">
        <v>18</v>
      </c>
      <c r="AA125" s="23">
        <v>10</v>
      </c>
    </row>
    <row r="126" spans="1:27" ht="15" customHeight="1" thickBot="1">
      <c r="A126" s="47">
        <v>125</v>
      </c>
      <c r="B126" s="5">
        <v>4796.8232228388197</v>
      </c>
      <c r="C126" s="5">
        <v>4833.8124171926602</v>
      </c>
      <c r="D126" s="5">
        <v>36.989194353840503</v>
      </c>
      <c r="E126" s="6">
        <v>0.39500000000000002</v>
      </c>
      <c r="F126" s="124">
        <v>0.37311838522619101</v>
      </c>
      <c r="G126" s="5">
        <v>4831.0966198461401</v>
      </c>
      <c r="H126" s="5">
        <v>5.5396493098250703</v>
      </c>
      <c r="I126" s="125" t="str">
        <f t="shared" si="23"/>
        <v>B</v>
      </c>
      <c r="J126" s="126" t="str">
        <f>IF(OR($H126&lt;0,$H126&gt;100),"",DataBar(H126))</f>
        <v>██████</v>
      </c>
      <c r="K126" s="21">
        <f t="shared" si="21"/>
        <v>37</v>
      </c>
      <c r="L126" s="5">
        <f t="shared" si="22"/>
        <v>5.5396493098250703</v>
      </c>
      <c r="M126" s="16"/>
      <c r="N126" s="16"/>
      <c r="Q126" s="5"/>
      <c r="R126" s="5"/>
      <c r="T126" s="68">
        <v>3440</v>
      </c>
      <c r="U126" s="68">
        <v>5.4</v>
      </c>
      <c r="V126" s="74"/>
      <c r="Y126" s="71"/>
      <c r="Z126" s="72" t="s">
        <v>19</v>
      </c>
      <c r="AA126" s="23">
        <v>20</v>
      </c>
    </row>
    <row r="127" spans="1:27" ht="14.4" customHeight="1" thickBot="1">
      <c r="A127" s="47">
        <v>126</v>
      </c>
      <c r="B127" s="5">
        <v>4835.8124171926602</v>
      </c>
      <c r="C127" s="5">
        <v>4872.8016115464898</v>
      </c>
      <c r="D127" s="5">
        <v>36.989194353829589</v>
      </c>
      <c r="E127" s="6">
        <v>0.39500000000000002</v>
      </c>
      <c r="F127" s="124">
        <v>0.37561314990102201</v>
      </c>
      <c r="G127" s="5">
        <v>4842.4543674041097</v>
      </c>
      <c r="H127" s="5">
        <v>4.9080633161969702</v>
      </c>
      <c r="I127" s="125" t="str">
        <f t="shared" si="23"/>
        <v>A</v>
      </c>
      <c r="J127" s="126" t="str">
        <f>IF(OR($H127&lt;0,$H127&gt;100),"",DataBar(H127))</f>
        <v>█████</v>
      </c>
      <c r="K127" s="21">
        <f t="shared" si="21"/>
        <v>56</v>
      </c>
      <c r="L127" s="5">
        <f t="shared" si="22"/>
        <v>4.9080633161969702</v>
      </c>
      <c r="M127" s="16"/>
      <c r="N127" s="16"/>
      <c r="Q127" s="5"/>
      <c r="R127" s="5"/>
      <c r="T127" s="68">
        <v>3460</v>
      </c>
      <c r="U127" s="68">
        <v>4</v>
      </c>
      <c r="V127" s="74"/>
      <c r="Y127" s="71"/>
      <c r="Z127" s="72" t="s">
        <v>20</v>
      </c>
      <c r="AA127" s="23">
        <v>30</v>
      </c>
    </row>
    <row r="128" spans="1:27" ht="15" customHeight="1" thickBot="1">
      <c r="A128" s="47">
        <v>127</v>
      </c>
      <c r="B128" s="5">
        <v>4874.8016115464898</v>
      </c>
      <c r="C128" s="5">
        <v>4912.6719176371398</v>
      </c>
      <c r="D128" s="5">
        <v>37.870306090650047</v>
      </c>
      <c r="E128" s="6">
        <v>0.39500000000000002</v>
      </c>
      <c r="F128" s="124">
        <v>0.37074945870987802</v>
      </c>
      <c r="G128" s="5">
        <v>4906.5645000552704</v>
      </c>
      <c r="H128" s="5">
        <v>6.1393775418029497</v>
      </c>
      <c r="I128" s="125" t="str">
        <f t="shared" si="23"/>
        <v>B</v>
      </c>
      <c r="J128" s="126" t="str">
        <f>IF(OR($H128&lt;0,$H128&gt;100),"",DataBar(H128))</f>
        <v>██████</v>
      </c>
      <c r="K128" s="21">
        <f t="shared" si="21"/>
        <v>26</v>
      </c>
      <c r="L128" s="5">
        <f t="shared" si="22"/>
        <v>6.1393775418029497</v>
      </c>
      <c r="M128" s="16"/>
      <c r="N128" s="16"/>
      <c r="Q128" s="5"/>
      <c r="R128" s="5"/>
      <c r="T128" s="68">
        <v>3532.8</v>
      </c>
      <c r="U128" s="68">
        <v>4.0999999999999996</v>
      </c>
      <c r="V128" s="74"/>
      <c r="Y128" s="71"/>
      <c r="Z128" s="73" t="s">
        <v>33</v>
      </c>
      <c r="AA128" s="23">
        <v>0</v>
      </c>
    </row>
    <row r="129" spans="1:26" ht="15" customHeight="1" thickBot="1">
      <c r="A129" s="47">
        <v>128</v>
      </c>
      <c r="B129" s="5">
        <v>4914.6719176371398</v>
      </c>
      <c r="C129" s="5">
        <v>4952.7625016619904</v>
      </c>
      <c r="D129" s="5">
        <v>38.090584024850607</v>
      </c>
      <c r="E129" s="6">
        <v>0.39500000000000002</v>
      </c>
      <c r="F129" s="124">
        <v>0.37123177130558499</v>
      </c>
      <c r="G129" s="5">
        <v>4922.8800242488096</v>
      </c>
      <c r="H129" s="5">
        <v>6.0172730871936002</v>
      </c>
      <c r="I129" s="125" t="str">
        <f t="shared" si="23"/>
        <v>B</v>
      </c>
      <c r="J129" s="126" t="str">
        <f>IF(OR($H129&lt;0,$H129&gt;100),"",DataBar(H129))</f>
        <v>██████</v>
      </c>
      <c r="K129" s="21">
        <f t="shared" si="21"/>
        <v>29</v>
      </c>
      <c r="L129" s="5">
        <f t="shared" si="22"/>
        <v>6.0172730871936002</v>
      </c>
      <c r="M129" s="20"/>
      <c r="N129" s="20"/>
      <c r="Q129" s="5"/>
      <c r="R129" s="5"/>
      <c r="T129" s="68">
        <v>3540.3</v>
      </c>
      <c r="U129" s="68">
        <v>4.5999999999999996</v>
      </c>
      <c r="V129" s="74"/>
      <c r="Y129" s="71"/>
      <c r="Z129" s="71"/>
    </row>
    <row r="130" spans="1:26" ht="14.4" customHeight="1" thickBot="1">
      <c r="A130" s="47">
        <v>129</v>
      </c>
      <c r="B130" s="5">
        <v>4954.7625016619904</v>
      </c>
      <c r="C130" s="5">
        <v>4992.6328077526396</v>
      </c>
      <c r="D130" s="5">
        <v>37.870306090649137</v>
      </c>
      <c r="E130" s="6">
        <v>0.39500000000000002</v>
      </c>
      <c r="F130" s="124">
        <v>0.36511035584256002</v>
      </c>
      <c r="G130" s="5">
        <v>4977.4309413193396</v>
      </c>
      <c r="H130" s="5">
        <v>7.5669985208708201</v>
      </c>
      <c r="I130" s="125" t="str">
        <f t="shared" si="23"/>
        <v>B</v>
      </c>
      <c r="J130" s="126" t="str">
        <f>IF(OR($H130&lt;0,$H130&gt;100),"",DataBar(H130))</f>
        <v>████████</v>
      </c>
      <c r="K130" s="21">
        <f t="shared" ref="K130:K137" si="24">_xlfn.IFNA(_xlfn.RANK.EQ(L130,L:L,0),0)</f>
        <v>9</v>
      </c>
      <c r="L130" s="5">
        <f t="shared" ref="L130:L137" si="25">H130</f>
        <v>7.5669985208708201</v>
      </c>
      <c r="M130" s="20"/>
      <c r="N130" s="20"/>
      <c r="Q130" s="5"/>
      <c r="R130" s="5"/>
      <c r="T130" s="68">
        <v>3608.2</v>
      </c>
      <c r="U130" s="68">
        <v>6.3</v>
      </c>
      <c r="V130" s="74"/>
    </row>
    <row r="131" spans="1:26" ht="14.4" customHeight="1" thickBot="1">
      <c r="A131" s="47">
        <v>130</v>
      </c>
      <c r="B131" s="5">
        <v>4994.6328077526396</v>
      </c>
      <c r="C131" s="5">
        <v>5031.6220021064701</v>
      </c>
      <c r="D131" s="5">
        <v>36.989194353830499</v>
      </c>
      <c r="E131" s="6">
        <v>0.39500000000000002</v>
      </c>
      <c r="F131" s="124">
        <v>0.37565564401486701</v>
      </c>
      <c r="G131" s="5">
        <v>5009.4763042225604</v>
      </c>
      <c r="H131" s="5">
        <v>4.8973053126917501</v>
      </c>
      <c r="I131" s="125" t="str">
        <f t="shared" si="23"/>
        <v>A</v>
      </c>
      <c r="J131" s="126" t="str">
        <f>IF(OR($H131&lt;0,$H131&gt;100),"",DataBar(H131))</f>
        <v>█████</v>
      </c>
      <c r="K131" s="21">
        <f t="shared" si="24"/>
        <v>60</v>
      </c>
      <c r="L131" s="5">
        <f t="shared" si="25"/>
        <v>4.8973053126917501</v>
      </c>
      <c r="M131" s="20"/>
      <c r="N131" s="20"/>
      <c r="Q131" s="5"/>
      <c r="R131" s="5"/>
      <c r="T131" s="68">
        <v>3627.1</v>
      </c>
      <c r="U131" s="68">
        <v>9.5</v>
      </c>
      <c r="V131" s="74"/>
    </row>
    <row r="132" spans="1:26" ht="15" customHeight="1" thickBot="1">
      <c r="A132" s="47">
        <v>131</v>
      </c>
      <c r="B132" s="5">
        <v>5033.6220021064701</v>
      </c>
      <c r="C132" s="5">
        <v>5072.15314199973</v>
      </c>
      <c r="D132" s="5">
        <v>38.531139893259933</v>
      </c>
      <c r="E132" s="6">
        <v>0.39500000000000002</v>
      </c>
      <c r="F132" s="124">
        <v>0.373719474486923</v>
      </c>
      <c r="G132" s="5">
        <v>5067.9377641465098</v>
      </c>
      <c r="H132" s="5">
        <v>5.3874748134371702</v>
      </c>
      <c r="I132" s="125" t="str">
        <f t="shared" si="23"/>
        <v>B</v>
      </c>
      <c r="J132" s="126" t="str">
        <f>IF(OR($H132&lt;0,$H132&gt;100),"",DataBar(H132))</f>
        <v>█████</v>
      </c>
      <c r="K132" s="21">
        <f t="shared" si="24"/>
        <v>40</v>
      </c>
      <c r="L132" s="5">
        <f t="shared" si="25"/>
        <v>5.3874748134371702</v>
      </c>
      <c r="M132" s="20"/>
      <c r="N132" s="20"/>
      <c r="Q132" s="5"/>
      <c r="R132" s="5"/>
      <c r="T132" s="68">
        <v>3674.6</v>
      </c>
      <c r="U132" s="68">
        <v>3.8</v>
      </c>
      <c r="V132" s="74"/>
    </row>
    <row r="133" spans="1:26" ht="15" customHeight="1" thickBot="1">
      <c r="A133" s="47">
        <v>132</v>
      </c>
      <c r="B133" s="5">
        <v>5074.15314199973</v>
      </c>
      <c r="C133" s="5">
        <v>5112.6842818929799</v>
      </c>
      <c r="D133" s="5">
        <v>38.531139893249929</v>
      </c>
      <c r="E133" s="6">
        <v>0.39500000000000002</v>
      </c>
      <c r="F133" s="124">
        <v>0.37140595825084699</v>
      </c>
      <c r="G133" s="5">
        <v>5094.8748178345204</v>
      </c>
      <c r="H133" s="5">
        <v>5.9731751263678303</v>
      </c>
      <c r="I133" s="125" t="str">
        <f t="shared" si="23"/>
        <v>B</v>
      </c>
      <c r="J133" s="126" t="str">
        <f>IF(OR($H133&lt;0,$H133&gt;100),"",DataBar(H133))</f>
        <v>██████</v>
      </c>
      <c r="K133" s="21">
        <f t="shared" si="24"/>
        <v>30</v>
      </c>
      <c r="L133" s="5">
        <f t="shared" si="25"/>
        <v>5.9731751263678303</v>
      </c>
      <c r="M133" s="20"/>
      <c r="N133" s="20"/>
      <c r="Q133" s="5"/>
      <c r="R133" s="5"/>
      <c r="T133" s="68">
        <v>3725.7</v>
      </c>
      <c r="U133" s="68">
        <v>4.7</v>
      </c>
      <c r="V133" s="74"/>
    </row>
    <row r="134" spans="1:26" ht="15" customHeight="1" thickBot="1">
      <c r="A134" s="47">
        <v>133</v>
      </c>
      <c r="B134" s="5">
        <v>5114.6842818929799</v>
      </c>
      <c r="C134" s="5">
        <v>5152.3343100494203</v>
      </c>
      <c r="D134" s="5">
        <v>37.650028156440378</v>
      </c>
      <c r="E134" s="6">
        <v>0.39500000000000002</v>
      </c>
      <c r="F134" s="124">
        <v>0.368960857140752</v>
      </c>
      <c r="G134" s="5">
        <v>5142.7081511678498</v>
      </c>
      <c r="H134" s="5">
        <v>6.5921880656323903</v>
      </c>
      <c r="I134" s="125" t="str">
        <f t="shared" si="23"/>
        <v>B</v>
      </c>
      <c r="J134" s="126" t="str">
        <f>IF(OR($H134&lt;0,$H134&gt;100),"",DataBar(H134))</f>
        <v>███████</v>
      </c>
      <c r="K134" s="21">
        <f t="shared" si="24"/>
        <v>14</v>
      </c>
      <c r="L134" s="5">
        <f t="shared" si="25"/>
        <v>6.5921880656323903</v>
      </c>
      <c r="M134" s="20"/>
      <c r="N134" s="20"/>
      <c r="Q134" s="5"/>
      <c r="R134" s="5"/>
      <c r="T134" s="68">
        <v>3732.8</v>
      </c>
      <c r="U134" s="68">
        <v>4.5</v>
      </c>
      <c r="V134" s="74"/>
    </row>
    <row r="135" spans="1:26" ht="15" customHeight="1" thickBot="1">
      <c r="A135" s="47">
        <v>134</v>
      </c>
      <c r="B135" s="5">
        <v>5154.3343100494203</v>
      </c>
      <c r="C135" s="5">
        <v>5190.8829485348597</v>
      </c>
      <c r="D135" s="5">
        <v>36.548638485439369</v>
      </c>
      <c r="E135" s="6">
        <v>0.39500000000000002</v>
      </c>
      <c r="F135" s="124">
        <v>0.37016247180154499</v>
      </c>
      <c r="G135" s="5">
        <v>5160.0414845011801</v>
      </c>
      <c r="H135" s="5">
        <v>6.2879818223937001</v>
      </c>
      <c r="I135" s="125" t="str">
        <f t="shared" si="23"/>
        <v>B</v>
      </c>
      <c r="J135" s="126" t="str">
        <f>IF(OR($H135&lt;0,$H135&gt;100),"",DataBar(H135))</f>
        <v>██████</v>
      </c>
      <c r="K135" s="21">
        <f t="shared" si="24"/>
        <v>22</v>
      </c>
      <c r="L135" s="5">
        <f t="shared" si="25"/>
        <v>6.2879818223937001</v>
      </c>
      <c r="M135" s="20"/>
      <c r="N135" s="20"/>
      <c r="Q135" s="5"/>
      <c r="R135" s="5"/>
      <c r="T135" s="68">
        <v>3796.4</v>
      </c>
      <c r="U135" s="68">
        <v>8.3000000000000007</v>
      </c>
      <c r="V135" s="74"/>
    </row>
    <row r="136" spans="1:26" ht="15" customHeight="1" thickBot="1">
      <c r="A136" s="47">
        <v>135</v>
      </c>
      <c r="B136" s="5">
        <v>5192.8829485348597</v>
      </c>
      <c r="C136" s="5">
        <v>5232.7357560333303</v>
      </c>
      <c r="D136" s="5">
        <v>39.852807498470611</v>
      </c>
      <c r="E136" s="6">
        <v>0.39500000000000002</v>
      </c>
      <c r="F136" s="124">
        <v>0.37310598686683699</v>
      </c>
      <c r="G136" s="5">
        <v>5200.4581511678498</v>
      </c>
      <c r="H136" s="5">
        <v>5.5427881349779904</v>
      </c>
      <c r="I136" s="125" t="str">
        <f t="shared" si="23"/>
        <v>B</v>
      </c>
      <c r="J136" s="126" t="str">
        <f>IF(OR($H136&lt;0,$H136&gt;100),"",DataBar(H136))</f>
        <v>██████</v>
      </c>
      <c r="K136" s="21">
        <f t="shared" si="24"/>
        <v>36</v>
      </c>
      <c r="L136" s="5">
        <f t="shared" si="25"/>
        <v>5.5427881349779904</v>
      </c>
      <c r="M136" s="20"/>
      <c r="N136" s="20"/>
      <c r="Q136" s="5"/>
      <c r="R136" s="5"/>
      <c r="T136" s="68">
        <v>3823</v>
      </c>
      <c r="U136" s="68">
        <v>3.4</v>
      </c>
      <c r="V136" s="74"/>
    </row>
    <row r="137" spans="1:26" ht="14.4" customHeight="1" thickBot="1">
      <c r="A137" s="47">
        <v>136</v>
      </c>
      <c r="B137" s="5">
        <v>5234.7357560333303</v>
      </c>
      <c r="C137" s="5">
        <v>5271.2978953298198</v>
      </c>
      <c r="D137" s="5">
        <v>36.562139296489477</v>
      </c>
      <c r="E137" s="6">
        <v>0.39500000000000002</v>
      </c>
      <c r="F137" s="124">
        <v>0.367610843159206</v>
      </c>
      <c r="G137" s="5">
        <v>5269.6286128361999</v>
      </c>
      <c r="H137" s="5">
        <v>5</v>
      </c>
      <c r="I137" s="125" t="str">
        <f t="shared" si="23"/>
        <v>B</v>
      </c>
      <c r="J137" s="126" t="str">
        <f>IF(OR($H137&lt;0,$H137&gt;100),"",DataBar(H137))</f>
        <v>█████</v>
      </c>
      <c r="K137" s="21">
        <f t="shared" si="24"/>
        <v>53</v>
      </c>
      <c r="L137" s="5">
        <f t="shared" si="25"/>
        <v>5</v>
      </c>
      <c r="M137" s="20"/>
      <c r="N137" s="20"/>
      <c r="Q137" s="5"/>
      <c r="R137" s="5"/>
      <c r="T137" s="68">
        <v>3882.4</v>
      </c>
      <c r="U137" s="68">
        <v>3.5</v>
      </c>
      <c r="V137" s="74"/>
    </row>
    <row r="138" spans="1:26" ht="15" customHeight="1" thickBot="1">
      <c r="G138" s="5"/>
      <c r="I138" s="7"/>
      <c r="J138" s="67"/>
      <c r="K138" s="21"/>
      <c r="L138" s="34"/>
      <c r="M138" s="20"/>
      <c r="N138" s="20"/>
      <c r="Q138" s="5"/>
      <c r="R138" s="5"/>
      <c r="T138" s="68">
        <v>3924.5</v>
      </c>
      <c r="U138" s="68">
        <v>3.8</v>
      </c>
      <c r="V138" s="74"/>
    </row>
    <row r="139" spans="1:26" ht="15" customHeight="1" thickBot="1">
      <c r="I139" s="7"/>
      <c r="J139" s="67"/>
      <c r="K139" s="21"/>
      <c r="L139" s="34"/>
      <c r="M139" s="20"/>
      <c r="N139" s="20"/>
      <c r="Q139" s="5"/>
      <c r="R139" s="5"/>
      <c r="T139" s="68">
        <v>3953.9</v>
      </c>
      <c r="U139" s="68">
        <v>5.9</v>
      </c>
      <c r="V139" s="74"/>
    </row>
    <row r="140" spans="1:26" ht="14.4" customHeight="1" thickBot="1">
      <c r="I140" s="7"/>
      <c r="J140" s="67"/>
      <c r="K140" s="21"/>
      <c r="L140" s="34"/>
      <c r="M140" s="20"/>
      <c r="N140" s="20"/>
      <c r="Q140" s="5"/>
      <c r="R140" s="5"/>
      <c r="T140" s="68">
        <v>3978.8</v>
      </c>
      <c r="U140" s="68">
        <v>3.4</v>
      </c>
      <c r="V140" s="74"/>
    </row>
    <row r="141" spans="1:26" ht="15" customHeight="1" thickBot="1">
      <c r="I141" s="7"/>
      <c r="J141" s="67"/>
      <c r="K141" s="21"/>
      <c r="L141" s="34"/>
      <c r="M141" s="20"/>
      <c r="N141" s="20"/>
      <c r="Q141" s="5"/>
      <c r="R141" s="5"/>
      <c r="T141" s="68">
        <v>4036.1</v>
      </c>
      <c r="U141" s="68">
        <v>7.2</v>
      </c>
      <c r="V141" s="74"/>
    </row>
    <row r="142" spans="1:26" ht="15" customHeight="1" thickBot="1">
      <c r="I142" s="7"/>
      <c r="J142" s="67"/>
      <c r="K142" s="21"/>
      <c r="L142" s="34"/>
      <c r="M142" s="20"/>
      <c r="N142" s="20"/>
      <c r="Q142" s="5"/>
      <c r="R142" s="5"/>
      <c r="T142" s="68">
        <v>4047.2</v>
      </c>
      <c r="U142" s="68">
        <v>6.5</v>
      </c>
      <c r="V142" s="74"/>
    </row>
    <row r="143" spans="1:26" ht="15" customHeight="1" thickBot="1">
      <c r="I143" s="7"/>
      <c r="J143" s="67"/>
      <c r="K143" s="21"/>
      <c r="L143" s="34"/>
      <c r="M143" s="20"/>
      <c r="N143" s="20"/>
      <c r="Q143" s="5"/>
      <c r="R143" s="5"/>
      <c r="T143" s="68">
        <v>4088.3</v>
      </c>
      <c r="U143" s="68">
        <v>5.0999999999999996</v>
      </c>
      <c r="V143" s="74"/>
    </row>
    <row r="144" spans="1:26" ht="15" customHeight="1" thickBot="1">
      <c r="I144" s="7"/>
      <c r="J144" s="67"/>
      <c r="K144" s="21"/>
      <c r="L144" s="34"/>
      <c r="M144" s="20"/>
      <c r="N144" s="20"/>
      <c r="Q144" s="5"/>
      <c r="R144" s="5"/>
      <c r="T144" s="68">
        <v>4134.2</v>
      </c>
      <c r="U144" s="68">
        <v>5</v>
      </c>
      <c r="V144" s="74"/>
    </row>
    <row r="145" spans="7:22" ht="15" customHeight="1" thickBot="1">
      <c r="I145" s="7"/>
      <c r="J145" s="67"/>
      <c r="K145" s="21"/>
      <c r="L145" s="34"/>
      <c r="M145" s="20"/>
      <c r="N145" s="20"/>
      <c r="Q145" s="5"/>
      <c r="R145" s="5"/>
      <c r="T145" s="68">
        <v>4200.2</v>
      </c>
      <c r="U145" s="68">
        <v>5.8</v>
      </c>
      <c r="V145" s="74"/>
    </row>
    <row r="146" spans="7:22" ht="15" customHeight="1" thickBot="1">
      <c r="I146" s="7"/>
      <c r="J146" s="67"/>
      <c r="K146" s="21"/>
      <c r="L146" s="34"/>
      <c r="M146" s="20"/>
      <c r="N146" s="20"/>
      <c r="Q146" s="5"/>
      <c r="R146" s="5"/>
      <c r="T146" s="68">
        <v>4207.6000000000004</v>
      </c>
      <c r="U146" s="68">
        <v>5.5</v>
      </c>
      <c r="V146" s="74"/>
    </row>
    <row r="147" spans="7:22" ht="15" customHeight="1" thickBot="1">
      <c r="I147" s="7"/>
      <c r="J147" s="67"/>
      <c r="K147" s="21"/>
      <c r="L147" s="34"/>
      <c r="M147" s="20"/>
      <c r="N147" s="20"/>
      <c r="Q147" s="5"/>
      <c r="R147" s="5"/>
      <c r="T147" s="68">
        <v>4248.8999999999996</v>
      </c>
      <c r="U147" s="68">
        <v>4.8</v>
      </c>
      <c r="V147" s="74"/>
    </row>
    <row r="148" spans="7:22" ht="15" customHeight="1" thickBot="1">
      <c r="I148" s="7"/>
      <c r="J148" s="67"/>
      <c r="K148" s="21"/>
      <c r="L148" s="34"/>
      <c r="M148" s="20"/>
      <c r="N148" s="20"/>
      <c r="P148" s="20"/>
      <c r="Q148" s="5"/>
      <c r="R148" s="5"/>
      <c r="T148" s="68">
        <v>4316.8999999999996</v>
      </c>
      <c r="U148" s="68">
        <v>5</v>
      </c>
      <c r="V148" s="74"/>
    </row>
    <row r="149" spans="7:22" ht="15" customHeight="1" thickBot="1">
      <c r="G149" s="5"/>
      <c r="I149" s="7"/>
      <c r="J149" s="67"/>
      <c r="K149" s="21"/>
      <c r="L149" s="34"/>
      <c r="M149" s="20"/>
      <c r="N149" s="20"/>
      <c r="P149" s="20"/>
      <c r="Q149" s="5"/>
      <c r="R149" s="5"/>
      <c r="T149" s="68">
        <v>4337.3</v>
      </c>
      <c r="U149" s="68">
        <v>4.3</v>
      </c>
      <c r="V149" s="74"/>
    </row>
    <row r="150" spans="7:22" ht="15" customHeight="1" thickBot="1">
      <c r="I150" s="7"/>
      <c r="J150" s="67"/>
      <c r="K150" s="21"/>
      <c r="L150" s="34"/>
      <c r="M150" s="20"/>
      <c r="N150" s="20"/>
      <c r="Q150" s="5"/>
      <c r="R150" s="5"/>
      <c r="T150" s="68">
        <v>4389.3</v>
      </c>
      <c r="U150" s="68">
        <v>5.6</v>
      </c>
      <c r="V150" s="74"/>
    </row>
    <row r="151" spans="7:22" ht="15" customHeight="1" thickBot="1">
      <c r="I151" s="7"/>
      <c r="J151" s="67"/>
      <c r="K151" s="21"/>
      <c r="L151" s="34"/>
      <c r="M151" s="20"/>
      <c r="N151" s="20"/>
      <c r="Q151" s="5"/>
      <c r="R151" s="5"/>
      <c r="T151" s="68">
        <v>4406.7</v>
      </c>
      <c r="U151" s="68">
        <v>5.5</v>
      </c>
      <c r="V151" s="74"/>
    </row>
    <row r="152" spans="7:22" ht="14.4" customHeight="1" thickBot="1">
      <c r="I152" s="7"/>
      <c r="J152" s="67"/>
      <c r="K152" s="21"/>
      <c r="L152" s="34"/>
      <c r="M152" s="20"/>
      <c r="N152" s="20"/>
      <c r="Q152" s="5"/>
      <c r="R152" s="5"/>
      <c r="T152" s="68">
        <v>4446.8</v>
      </c>
      <c r="U152" s="68">
        <v>3.5</v>
      </c>
      <c r="V152" s="74"/>
    </row>
    <row r="153" spans="7:22" ht="15" customHeight="1" thickBot="1">
      <c r="I153" s="7"/>
      <c r="J153" s="67"/>
      <c r="K153" s="21"/>
      <c r="L153" s="34"/>
      <c r="M153" s="20"/>
      <c r="N153" s="20"/>
      <c r="Q153" s="5"/>
      <c r="R153" s="5"/>
      <c r="T153" s="68">
        <v>4501.6000000000004</v>
      </c>
      <c r="U153" s="68">
        <v>4.0999999999999996</v>
      </c>
      <c r="V153" s="74"/>
    </row>
    <row r="154" spans="7:22" ht="15" customHeight="1" thickBot="1">
      <c r="I154" s="7"/>
      <c r="J154" s="67"/>
      <c r="K154" s="21"/>
      <c r="L154" s="34"/>
      <c r="M154" s="20"/>
      <c r="N154" s="20"/>
      <c r="Q154" s="5"/>
      <c r="R154" s="5"/>
      <c r="T154" s="68">
        <v>4547.8999999999996</v>
      </c>
      <c r="U154" s="68">
        <v>5.3</v>
      </c>
      <c r="V154" s="74"/>
    </row>
    <row r="155" spans="7:22" ht="15" customHeight="1" thickBot="1">
      <c r="I155" s="7"/>
      <c r="J155" s="67"/>
      <c r="K155" s="21"/>
      <c r="L155" s="34"/>
      <c r="M155" s="20"/>
      <c r="N155" s="20"/>
      <c r="Q155" s="5"/>
      <c r="R155" s="5"/>
      <c r="T155" s="68">
        <v>4561.3</v>
      </c>
      <c r="U155" s="68">
        <v>3.7</v>
      </c>
      <c r="V155" s="74"/>
    </row>
    <row r="156" spans="7:22" ht="15" customHeight="1" thickBot="1">
      <c r="I156" s="7"/>
      <c r="J156" s="67"/>
      <c r="K156" s="21"/>
      <c r="L156" s="34"/>
      <c r="M156" s="20"/>
      <c r="N156" s="20"/>
      <c r="Q156" s="5"/>
      <c r="R156" s="5"/>
      <c r="T156" s="68">
        <v>4605.7</v>
      </c>
      <c r="U156" s="68">
        <v>4</v>
      </c>
      <c r="V156" s="74"/>
    </row>
    <row r="157" spans="7:22" ht="15" customHeight="1" thickBot="1">
      <c r="I157" s="7"/>
      <c r="J157" s="67"/>
      <c r="K157" s="21"/>
      <c r="L157" s="34"/>
      <c r="M157" s="20"/>
      <c r="N157" s="20"/>
      <c r="Q157" s="5"/>
      <c r="R157" s="5"/>
      <c r="T157" s="68">
        <v>4641.6000000000004</v>
      </c>
      <c r="U157" s="68">
        <v>4.4000000000000004</v>
      </c>
      <c r="V157" s="74"/>
    </row>
    <row r="158" spans="7:22" ht="14.4" customHeight="1" thickBot="1">
      <c r="I158" s="7"/>
      <c r="J158" s="67"/>
      <c r="K158" s="21"/>
      <c r="L158" s="34"/>
      <c r="M158" s="20"/>
      <c r="N158" s="20"/>
      <c r="Q158" s="5"/>
      <c r="R158" s="5"/>
      <c r="T158" s="68">
        <v>4702.6000000000004</v>
      </c>
      <c r="U158" s="68">
        <v>3.1</v>
      </c>
      <c r="V158" s="74"/>
    </row>
    <row r="159" spans="7:22" ht="15" customHeight="1" thickBot="1">
      <c r="G159" s="5"/>
      <c r="I159" s="7"/>
      <c r="J159" s="67"/>
      <c r="K159" s="21"/>
      <c r="L159" s="34"/>
      <c r="M159" s="20"/>
      <c r="N159" s="20"/>
      <c r="Q159" s="5"/>
      <c r="R159" s="5"/>
      <c r="T159" s="68">
        <v>4754</v>
      </c>
      <c r="U159" s="68">
        <v>6.4</v>
      </c>
      <c r="V159" s="74"/>
    </row>
    <row r="160" spans="7:22" ht="15" customHeight="1" thickBot="1">
      <c r="I160" s="7"/>
      <c r="J160" s="67"/>
      <c r="K160" s="21"/>
      <c r="L160" s="34"/>
      <c r="M160" s="20"/>
      <c r="N160" s="20"/>
      <c r="Q160" s="5"/>
      <c r="R160" s="5"/>
      <c r="T160" s="68">
        <v>4758.3</v>
      </c>
      <c r="U160" s="68">
        <v>5.4</v>
      </c>
      <c r="V160" s="74"/>
    </row>
    <row r="161" spans="7:22" ht="15" customHeight="1" thickBot="1">
      <c r="I161" s="7"/>
      <c r="J161" s="67"/>
      <c r="K161" s="21"/>
      <c r="L161" s="34"/>
      <c r="M161" s="20"/>
      <c r="N161" s="20"/>
      <c r="Q161" s="5"/>
      <c r="R161" s="5"/>
      <c r="T161" s="68">
        <v>4827.3999999999996</v>
      </c>
      <c r="U161" s="68">
        <v>5.8</v>
      </c>
      <c r="V161" s="74"/>
    </row>
    <row r="162" spans="7:22" ht="15" customHeight="1" thickBot="1">
      <c r="I162" s="7"/>
      <c r="J162" s="67"/>
      <c r="K162" s="21"/>
      <c r="L162" s="34"/>
      <c r="M162" s="20"/>
      <c r="N162" s="20"/>
      <c r="Q162" s="5"/>
      <c r="R162" s="5"/>
      <c r="T162" s="68">
        <v>4856.3</v>
      </c>
      <c r="U162" s="68">
        <v>4.2</v>
      </c>
      <c r="V162" s="74"/>
    </row>
    <row r="163" spans="7:22" ht="14.4" customHeight="1" thickBot="1">
      <c r="I163" s="7"/>
      <c r="J163" s="67"/>
      <c r="K163" s="21"/>
      <c r="L163" s="34"/>
      <c r="M163" s="20"/>
      <c r="N163" s="20"/>
      <c r="Q163" s="5"/>
      <c r="R163" s="5"/>
      <c r="T163" s="68">
        <v>4898.1000000000004</v>
      </c>
      <c r="U163" s="68">
        <v>5.7</v>
      </c>
      <c r="V163" s="74"/>
    </row>
    <row r="164" spans="7:22" ht="15" customHeight="1" thickBot="1">
      <c r="I164" s="7"/>
      <c r="J164" s="67"/>
      <c r="K164" s="21"/>
      <c r="L164" s="34"/>
      <c r="M164" s="20"/>
      <c r="N164" s="20"/>
      <c r="Q164" s="5"/>
      <c r="R164" s="5"/>
      <c r="T164" s="68">
        <v>4923.2</v>
      </c>
      <c r="U164" s="68">
        <v>4.3</v>
      </c>
      <c r="V164" s="74"/>
    </row>
    <row r="165" spans="7:22" ht="14.4" customHeight="1" thickBot="1">
      <c r="I165" s="7"/>
      <c r="J165" s="67"/>
      <c r="K165" s="21"/>
      <c r="L165" s="34"/>
      <c r="M165" s="20"/>
      <c r="N165" s="20"/>
      <c r="Q165" s="5"/>
      <c r="R165" s="5"/>
      <c r="T165" s="68">
        <v>4982.3999999999996</v>
      </c>
      <c r="U165" s="68">
        <v>6.9</v>
      </c>
      <c r="V165" s="74"/>
    </row>
    <row r="166" spans="7:22" ht="14.7" customHeight="1" thickBot="1">
      <c r="G166" s="5"/>
      <c r="I166" s="7"/>
      <c r="J166" s="67"/>
      <c r="K166" s="21"/>
      <c r="L166" s="34"/>
      <c r="M166" s="20"/>
      <c r="N166" s="20"/>
      <c r="Q166" s="5"/>
      <c r="R166" s="5"/>
      <c r="T166" s="68">
        <v>5009</v>
      </c>
      <c r="U166" s="68">
        <v>5.7</v>
      </c>
      <c r="V166" s="74"/>
    </row>
    <row r="167" spans="7:22" ht="14.4" customHeight="1" thickBot="1">
      <c r="I167" s="7"/>
      <c r="J167" s="67"/>
      <c r="K167" s="21"/>
      <c r="L167" s="34"/>
      <c r="M167" s="20"/>
      <c r="N167" s="20"/>
      <c r="Q167" s="5"/>
      <c r="R167" s="5"/>
      <c r="T167" s="68">
        <v>5070.8</v>
      </c>
      <c r="U167" s="68">
        <v>5.5</v>
      </c>
      <c r="V167" s="74"/>
    </row>
    <row r="168" spans="7:22" ht="14.4" customHeight="1" thickBot="1">
      <c r="I168" s="7"/>
      <c r="J168" s="67"/>
      <c r="K168" s="21"/>
      <c r="L168" s="34"/>
      <c r="M168" s="20"/>
      <c r="N168" s="20"/>
      <c r="Q168" s="5"/>
      <c r="R168" s="5"/>
      <c r="T168" s="68">
        <v>5089.3999999999996</v>
      </c>
      <c r="U168" s="68">
        <v>4.4000000000000004</v>
      </c>
      <c r="V168" s="74"/>
    </row>
    <row r="169" spans="7:22" ht="14.4" customHeight="1" thickBot="1">
      <c r="I169" s="7"/>
      <c r="J169" s="67"/>
      <c r="K169" s="21"/>
      <c r="L169" s="34"/>
      <c r="M169" s="20"/>
      <c r="N169" s="20"/>
      <c r="Q169" s="5"/>
      <c r="R169" s="5"/>
      <c r="T169" s="68">
        <v>5133.7</v>
      </c>
      <c r="U169" s="68">
        <v>5.5</v>
      </c>
      <c r="V169" s="74"/>
    </row>
    <row r="170" spans="7:22" ht="14.4" customHeight="1" thickBot="1">
      <c r="I170" s="7"/>
      <c r="J170" s="67"/>
      <c r="K170" s="21"/>
      <c r="L170" s="34"/>
      <c r="M170" s="20"/>
      <c r="N170" s="20"/>
      <c r="Q170" s="5"/>
      <c r="R170" s="5"/>
      <c r="T170" s="68">
        <v>5177.7</v>
      </c>
      <c r="U170" s="68">
        <v>5.2</v>
      </c>
      <c r="V170" s="74"/>
    </row>
    <row r="171" spans="7:22" ht="14.4" customHeight="1" thickBot="1">
      <c r="I171" s="7"/>
      <c r="J171" s="67"/>
      <c r="K171" s="21"/>
      <c r="L171" s="34"/>
      <c r="M171" s="20"/>
      <c r="N171" s="20"/>
      <c r="Q171" s="5"/>
      <c r="R171" s="5"/>
      <c r="T171" s="68">
        <v>5217</v>
      </c>
      <c r="U171" s="68">
        <v>4.3</v>
      </c>
      <c r="V171" s="74"/>
    </row>
    <row r="172" spans="7:22" ht="14.4" customHeight="1" thickBot="1">
      <c r="I172" s="7"/>
      <c r="J172" s="67"/>
      <c r="K172" s="21"/>
      <c r="L172" s="34"/>
      <c r="M172" s="20"/>
      <c r="N172" s="20"/>
      <c r="Q172" s="5"/>
      <c r="R172" s="5"/>
      <c r="T172" s="68">
        <v>5269.2</v>
      </c>
      <c r="U172" s="68">
        <v>5.3</v>
      </c>
      <c r="V172" s="74"/>
    </row>
    <row r="173" spans="7:22" ht="14.4" customHeight="1" thickBot="1">
      <c r="I173" s="7"/>
      <c r="J173" s="67"/>
      <c r="K173" s="21"/>
      <c r="L173" s="34"/>
      <c r="M173" s="20"/>
      <c r="N173" s="20"/>
      <c r="Q173" s="5"/>
      <c r="R173" s="5"/>
      <c r="T173" s="68"/>
      <c r="U173" s="68"/>
      <c r="V173" s="74"/>
    </row>
    <row r="174" spans="7:22" ht="14.4" customHeight="1" thickBot="1">
      <c r="I174" s="7"/>
      <c r="J174" s="67"/>
      <c r="K174" s="21"/>
      <c r="L174" s="34"/>
      <c r="M174" s="20"/>
      <c r="N174" s="20"/>
      <c r="Q174" s="5"/>
      <c r="R174" s="5"/>
      <c r="T174" s="68"/>
      <c r="U174" s="68"/>
      <c r="V174" s="74"/>
    </row>
    <row r="175" spans="7:22" ht="14.4" customHeight="1" thickBot="1">
      <c r="I175" s="7"/>
      <c r="J175" s="67"/>
      <c r="K175" s="21"/>
      <c r="L175" s="34"/>
      <c r="M175" s="20"/>
      <c r="N175" s="20"/>
      <c r="Q175" s="5"/>
      <c r="R175" s="5"/>
      <c r="T175" s="68"/>
      <c r="U175" s="68"/>
      <c r="V175" s="74"/>
    </row>
    <row r="176" spans="7:22" ht="14.4" customHeight="1" thickBot="1">
      <c r="I176" s="7"/>
      <c r="J176" s="67"/>
      <c r="K176" s="21"/>
      <c r="L176" s="34"/>
      <c r="M176" s="20"/>
      <c r="N176" s="20"/>
      <c r="Q176" s="5"/>
      <c r="R176" s="5"/>
      <c r="T176" s="68"/>
      <c r="U176" s="68"/>
      <c r="V176" s="74"/>
    </row>
    <row r="177" spans="9:22" ht="12.75" customHeight="1" thickBot="1">
      <c r="I177" s="7"/>
      <c r="J177" s="67"/>
      <c r="K177" s="21"/>
      <c r="L177" s="34"/>
      <c r="M177" s="20"/>
      <c r="N177" s="20"/>
      <c r="Q177" s="5"/>
      <c r="R177" s="5"/>
      <c r="T177" s="68"/>
      <c r="U177" s="68"/>
      <c r="V177" s="74"/>
    </row>
    <row r="178" spans="9:22" ht="14.4" customHeight="1" thickBot="1">
      <c r="I178" s="7"/>
      <c r="J178" s="67"/>
      <c r="K178" s="21"/>
      <c r="L178" s="34"/>
      <c r="M178" s="20"/>
      <c r="N178" s="20"/>
      <c r="Q178" s="5"/>
      <c r="R178" s="5"/>
      <c r="T178" s="68"/>
      <c r="U178" s="68"/>
      <c r="V178" s="74"/>
    </row>
    <row r="179" spans="9:22" ht="14.4" customHeight="1" thickBot="1">
      <c r="I179" s="7"/>
      <c r="J179" s="67"/>
      <c r="K179" s="21"/>
      <c r="L179" s="34"/>
      <c r="M179" s="20"/>
      <c r="N179" s="20"/>
      <c r="Q179" s="5"/>
      <c r="R179" s="5"/>
      <c r="T179" s="68"/>
      <c r="U179" s="68"/>
      <c r="V179" s="74"/>
    </row>
    <row r="180" spans="9:22" ht="14.4" customHeight="1" thickBot="1">
      <c r="I180" s="7"/>
      <c r="J180" s="67"/>
      <c r="K180" s="21"/>
      <c r="L180" s="34"/>
      <c r="M180" s="20"/>
      <c r="N180" s="20"/>
      <c r="Q180" s="5"/>
      <c r="R180" s="5"/>
      <c r="T180" s="68"/>
      <c r="U180" s="68"/>
      <c r="V180" s="74"/>
    </row>
    <row r="181" spans="9:22" ht="14.4" customHeight="1" thickBot="1">
      <c r="I181" s="7"/>
      <c r="J181" s="67"/>
      <c r="K181" s="21"/>
      <c r="L181" s="34"/>
      <c r="M181" s="20"/>
      <c r="N181" s="20"/>
      <c r="Q181" s="5"/>
      <c r="R181" s="5"/>
      <c r="T181" s="68"/>
      <c r="U181" s="68"/>
      <c r="V181" s="74"/>
    </row>
    <row r="182" spans="9:22" ht="14.4" customHeight="1" thickBot="1">
      <c r="I182" s="7"/>
      <c r="J182" s="67"/>
      <c r="K182" s="21"/>
      <c r="L182" s="34"/>
      <c r="M182" s="20"/>
      <c r="N182" s="20"/>
      <c r="Q182" s="5"/>
      <c r="R182" s="5"/>
      <c r="T182" s="68"/>
      <c r="U182" s="68"/>
      <c r="V182" s="74"/>
    </row>
    <row r="183" spans="9:22" ht="14.4" customHeight="1" thickBot="1">
      <c r="I183" s="7"/>
      <c r="J183" s="67"/>
      <c r="K183" s="21"/>
      <c r="L183" s="34"/>
      <c r="M183" s="20"/>
      <c r="N183" s="20"/>
      <c r="Q183" s="5"/>
      <c r="R183" s="5"/>
      <c r="T183" s="68"/>
      <c r="U183" s="68"/>
      <c r="V183" s="74"/>
    </row>
    <row r="184" spans="9:22" ht="14.4" customHeight="1" thickBot="1">
      <c r="I184" s="7"/>
      <c r="J184" s="67"/>
      <c r="K184" s="21"/>
      <c r="L184" s="34"/>
      <c r="M184" s="20"/>
      <c r="N184" s="20"/>
      <c r="Q184" s="5"/>
      <c r="R184" s="5"/>
      <c r="T184" s="68"/>
      <c r="U184" s="68"/>
      <c r="V184" s="74"/>
    </row>
    <row r="185" spans="9:22" ht="14.4" customHeight="1" thickBot="1">
      <c r="I185" s="7"/>
      <c r="J185" s="67"/>
      <c r="K185" s="21"/>
      <c r="L185" s="34"/>
      <c r="M185" s="20"/>
      <c r="N185" s="20"/>
      <c r="Q185" s="5"/>
      <c r="R185" s="5"/>
      <c r="T185" s="68"/>
      <c r="U185" s="68"/>
      <c r="V185" s="74"/>
    </row>
    <row r="186" spans="9:22" ht="14.4" customHeight="1" thickBot="1">
      <c r="I186" s="7"/>
      <c r="J186" s="67"/>
      <c r="K186" s="21"/>
      <c r="L186" s="34"/>
      <c r="M186" s="20"/>
      <c r="N186" s="20"/>
      <c r="Q186" s="5"/>
      <c r="R186" s="5"/>
      <c r="T186" s="68"/>
      <c r="U186" s="68"/>
      <c r="V186" s="74"/>
    </row>
    <row r="187" spans="9:22" ht="14.4" customHeight="1" thickBot="1">
      <c r="I187" s="7"/>
      <c r="J187" s="67"/>
      <c r="K187" s="21"/>
      <c r="L187" s="34"/>
      <c r="M187" s="20"/>
      <c r="N187" s="20"/>
      <c r="Q187" s="5"/>
      <c r="R187" s="5"/>
      <c r="T187" s="68"/>
      <c r="U187" s="68"/>
      <c r="V187" s="74"/>
    </row>
    <row r="188" spans="9:22" ht="14.4" customHeight="1" thickBot="1">
      <c r="I188" s="7"/>
      <c r="J188" s="67"/>
      <c r="K188" s="21"/>
      <c r="L188" s="34"/>
      <c r="M188" s="20"/>
      <c r="N188" s="20"/>
      <c r="Q188" s="5"/>
      <c r="R188" s="5"/>
      <c r="T188" s="68"/>
      <c r="U188" s="68"/>
      <c r="V188" s="74"/>
    </row>
    <row r="189" spans="9:22" ht="14.4" customHeight="1" thickBot="1">
      <c r="I189" s="7"/>
      <c r="J189" s="67"/>
      <c r="K189" s="21"/>
      <c r="L189" s="34"/>
      <c r="M189" s="20"/>
      <c r="N189" s="20"/>
      <c r="Q189" s="5"/>
      <c r="R189" s="5"/>
      <c r="T189" s="68"/>
      <c r="U189" s="68"/>
      <c r="V189" s="74"/>
    </row>
    <row r="190" spans="9:22" ht="14.4" customHeight="1" thickBot="1">
      <c r="I190" s="7"/>
      <c r="J190" s="67"/>
      <c r="K190" s="21"/>
      <c r="L190" s="34"/>
      <c r="M190" s="20"/>
      <c r="N190" s="20"/>
      <c r="Q190" s="5"/>
      <c r="R190" s="5"/>
      <c r="T190" s="68"/>
      <c r="U190" s="68"/>
      <c r="V190" s="74"/>
    </row>
    <row r="191" spans="9:22" ht="14.4" customHeight="1" thickBot="1">
      <c r="I191" s="7"/>
      <c r="J191" s="67"/>
      <c r="K191" s="21"/>
      <c r="L191" s="34"/>
      <c r="M191" s="20"/>
      <c r="N191" s="20"/>
      <c r="Q191" s="5"/>
      <c r="R191" s="5"/>
      <c r="T191" s="68"/>
      <c r="U191" s="68"/>
      <c r="V191" s="74"/>
    </row>
    <row r="192" spans="9:22" ht="15" customHeight="1" thickBot="1">
      <c r="I192" s="7"/>
      <c r="J192" s="67"/>
      <c r="K192" s="21"/>
      <c r="L192" s="34"/>
      <c r="M192" s="20"/>
      <c r="N192" s="20"/>
      <c r="Q192" s="5"/>
      <c r="R192" s="5"/>
      <c r="T192" s="68"/>
      <c r="U192" s="68"/>
      <c r="V192" s="74"/>
    </row>
    <row r="193" spans="9:22" ht="15" customHeight="1" thickBot="1">
      <c r="I193" s="7"/>
      <c r="J193" s="67"/>
      <c r="K193" s="21"/>
      <c r="L193" s="34"/>
      <c r="M193" s="20"/>
      <c r="N193" s="20"/>
      <c r="Q193" s="5"/>
      <c r="R193" s="5"/>
      <c r="T193" s="68"/>
      <c r="U193" s="68"/>
      <c r="V193" s="74"/>
    </row>
    <row r="194" spans="9:22" ht="14.4" customHeight="1" thickBot="1">
      <c r="I194" s="7"/>
      <c r="J194" s="67"/>
      <c r="K194" s="21"/>
      <c r="L194" s="34"/>
      <c r="M194" s="20"/>
      <c r="N194" s="20"/>
      <c r="Q194" s="5"/>
      <c r="R194" s="5"/>
      <c r="T194" s="68"/>
      <c r="U194" s="68"/>
      <c r="V194" s="74"/>
    </row>
    <row r="195" spans="9:22" ht="15" customHeight="1" thickBot="1">
      <c r="I195" s="7"/>
      <c r="J195" s="67"/>
      <c r="K195" s="21"/>
      <c r="L195" s="34"/>
      <c r="M195" s="20"/>
      <c r="N195" s="20"/>
      <c r="Q195" s="5"/>
      <c r="R195" s="5"/>
      <c r="T195" s="68"/>
      <c r="U195" s="68"/>
      <c r="V195" s="74"/>
    </row>
    <row r="196" spans="9:22" ht="14.4" customHeight="1" thickBot="1">
      <c r="I196" s="7"/>
      <c r="J196" s="67"/>
      <c r="K196" s="21"/>
      <c r="L196" s="34"/>
      <c r="M196" s="20"/>
      <c r="N196" s="20"/>
      <c r="Q196" s="5"/>
      <c r="R196" s="5"/>
      <c r="T196" s="68"/>
      <c r="U196" s="68"/>
      <c r="V196" s="74"/>
    </row>
    <row r="197" spans="9:22" ht="15" customHeight="1" thickBot="1">
      <c r="I197" s="7"/>
      <c r="J197" s="67"/>
      <c r="K197" s="21"/>
      <c r="L197" s="34"/>
      <c r="M197" s="20"/>
      <c r="N197" s="20"/>
      <c r="Q197" s="5"/>
      <c r="R197" s="5"/>
      <c r="T197" s="68"/>
      <c r="U197" s="68"/>
      <c r="V197" s="74"/>
    </row>
    <row r="198" spans="9:22" ht="15" customHeight="1" thickBot="1">
      <c r="I198" s="7"/>
      <c r="J198" s="67"/>
      <c r="K198" s="21"/>
      <c r="L198" s="34"/>
      <c r="M198" s="20"/>
      <c r="N198" s="20"/>
      <c r="Q198" s="5"/>
      <c r="R198" s="5"/>
      <c r="T198" s="68"/>
      <c r="U198" s="68"/>
      <c r="V198" s="74"/>
    </row>
    <row r="199" spans="9:22" ht="15" customHeight="1" thickBot="1">
      <c r="I199" s="7"/>
      <c r="J199" s="67"/>
      <c r="K199" s="21"/>
      <c r="L199" s="34"/>
      <c r="M199" s="20"/>
      <c r="N199" s="20"/>
      <c r="Q199" s="5"/>
      <c r="R199" s="5"/>
      <c r="T199" s="68"/>
      <c r="U199" s="68"/>
      <c r="V199" s="74"/>
    </row>
    <row r="200" spans="9:22" ht="15" customHeight="1" thickBot="1">
      <c r="I200" s="7"/>
      <c r="J200" s="67"/>
      <c r="K200" s="21"/>
      <c r="L200" s="34"/>
      <c r="M200" s="20"/>
      <c r="N200" s="20"/>
      <c r="Q200" s="5"/>
      <c r="R200" s="5"/>
      <c r="T200" s="68"/>
      <c r="U200" s="68"/>
      <c r="V200" s="74"/>
    </row>
    <row r="201" spans="9:22" ht="15" customHeight="1" thickBot="1">
      <c r="I201" s="7"/>
      <c r="J201" s="67"/>
      <c r="K201" s="21"/>
      <c r="L201" s="34"/>
      <c r="M201" s="20"/>
      <c r="N201" s="20"/>
      <c r="Q201" s="5"/>
      <c r="R201" s="5"/>
      <c r="T201" s="68"/>
      <c r="U201" s="68"/>
      <c r="V201" s="74"/>
    </row>
    <row r="202" spans="9:22" ht="15" customHeight="1" thickBot="1">
      <c r="I202" s="7"/>
      <c r="J202" s="67"/>
      <c r="K202" s="21"/>
      <c r="L202" s="34"/>
      <c r="M202" s="20"/>
      <c r="N202" s="20"/>
      <c r="Q202" s="5"/>
      <c r="R202" s="5"/>
      <c r="T202" s="68"/>
      <c r="U202" s="68"/>
      <c r="V202" s="74"/>
    </row>
    <row r="203" spans="9:22" ht="15" customHeight="1" thickBot="1">
      <c r="I203" s="7"/>
      <c r="J203" s="67"/>
      <c r="K203" s="21"/>
      <c r="L203" s="34"/>
      <c r="M203" s="20"/>
      <c r="N203" s="20"/>
      <c r="Q203" s="5"/>
      <c r="R203" s="5"/>
      <c r="T203" s="68"/>
      <c r="U203" s="68"/>
      <c r="V203" s="74"/>
    </row>
    <row r="204" spans="9:22" ht="15" customHeight="1" thickBot="1">
      <c r="I204" s="7"/>
      <c r="J204" s="67"/>
      <c r="K204" s="21"/>
      <c r="L204" s="34"/>
      <c r="M204" s="20"/>
      <c r="N204" s="20"/>
      <c r="Q204" s="5"/>
      <c r="R204" s="5"/>
      <c r="T204" s="68"/>
      <c r="U204" s="68"/>
      <c r="V204" s="74"/>
    </row>
    <row r="205" spans="9:22" ht="15" customHeight="1" thickBot="1">
      <c r="I205" s="7"/>
      <c r="J205" s="67"/>
      <c r="K205" s="21"/>
      <c r="L205" s="34"/>
      <c r="M205" s="20"/>
      <c r="N205" s="20"/>
      <c r="Q205" s="5"/>
      <c r="R205" s="5"/>
      <c r="T205" s="68"/>
      <c r="U205" s="68"/>
      <c r="V205" s="74"/>
    </row>
    <row r="206" spans="9:22" ht="15" customHeight="1" thickBot="1">
      <c r="I206" s="7"/>
      <c r="J206" s="67"/>
      <c r="K206" s="21"/>
      <c r="L206" s="34"/>
      <c r="M206" s="20"/>
      <c r="N206" s="20"/>
      <c r="Q206" s="5"/>
      <c r="R206" s="5"/>
      <c r="T206" s="68"/>
      <c r="U206" s="68"/>
      <c r="V206" s="74"/>
    </row>
    <row r="207" spans="9:22" ht="15" customHeight="1" thickBot="1">
      <c r="I207" s="7"/>
      <c r="J207" s="67"/>
      <c r="K207" s="21"/>
      <c r="L207" s="34"/>
      <c r="M207" s="20"/>
      <c r="N207" s="20"/>
      <c r="Q207" s="5"/>
      <c r="R207" s="5"/>
      <c r="T207" s="68"/>
      <c r="U207" s="68"/>
      <c r="V207" s="74"/>
    </row>
    <row r="208" spans="9:22" ht="15" customHeight="1" thickBot="1">
      <c r="I208" s="19"/>
      <c r="J208" s="67"/>
      <c r="K208" s="21"/>
      <c r="L208" s="34"/>
      <c r="M208" s="20"/>
      <c r="N208" s="20"/>
      <c r="Q208" s="5"/>
      <c r="R208" s="5"/>
      <c r="T208" s="68"/>
      <c r="U208" s="68"/>
      <c r="V208" s="74"/>
    </row>
    <row r="209" spans="1:22" ht="15" customHeight="1" thickBot="1">
      <c r="I209" s="19"/>
      <c r="J209" s="67"/>
      <c r="K209" s="21"/>
      <c r="L209" s="34"/>
      <c r="M209" s="20"/>
      <c r="N209" s="20"/>
      <c r="Q209" s="5"/>
      <c r="R209" s="5"/>
      <c r="T209" s="68"/>
      <c r="U209" s="68"/>
      <c r="V209" s="74"/>
    </row>
    <row r="210" spans="1:22" ht="15" customHeight="1" thickBot="1">
      <c r="I210" s="19"/>
      <c r="J210" s="67"/>
      <c r="K210" s="21"/>
      <c r="L210" s="34"/>
      <c r="M210" s="20"/>
      <c r="N210" s="20"/>
      <c r="Q210" s="5"/>
      <c r="R210" s="5"/>
      <c r="T210" s="68"/>
      <c r="U210" s="68"/>
      <c r="V210" s="74"/>
    </row>
    <row r="211" spans="1:22" ht="15" customHeight="1" thickBot="1">
      <c r="I211" s="14"/>
      <c r="J211" s="67"/>
      <c r="K211" s="21"/>
      <c r="L211" s="34"/>
      <c r="M211" s="20"/>
      <c r="N211" s="20"/>
      <c r="Q211" s="5"/>
      <c r="R211" s="5"/>
      <c r="T211" s="68"/>
      <c r="U211" s="68"/>
      <c r="V211" s="74"/>
    </row>
    <row r="212" spans="1:22" ht="15" customHeight="1" thickBot="1">
      <c r="I212" s="19"/>
      <c r="J212" s="67"/>
      <c r="K212" s="21"/>
      <c r="L212" s="34"/>
      <c r="M212" s="20"/>
      <c r="N212" s="20"/>
      <c r="Q212" s="5"/>
      <c r="R212" s="5"/>
      <c r="T212" s="68"/>
      <c r="U212" s="68"/>
      <c r="V212" s="74"/>
    </row>
    <row r="213" spans="1:22" ht="14.4" customHeight="1" thickBot="1">
      <c r="A213" s="47">
        <v>212</v>
      </c>
      <c r="I213" s="14"/>
      <c r="J213" s="67" t="str">
        <f>IF(OR($H213&lt;0,$H213&gt;100),"",DataBar(H213))</f>
        <v/>
      </c>
      <c r="K213" s="21"/>
      <c r="L213" s="34"/>
      <c r="M213" s="20"/>
      <c r="N213" s="20"/>
      <c r="Q213" s="5"/>
      <c r="R213" s="5"/>
      <c r="T213" s="68"/>
      <c r="U213" s="68"/>
      <c r="V213" s="74"/>
    </row>
    <row r="214" spans="1:22" ht="15" customHeight="1" thickBot="1">
      <c r="A214" s="47">
        <v>213</v>
      </c>
      <c r="I214" s="19"/>
      <c r="J214" s="67" t="str">
        <f>IF(OR($H214&lt;0,$H214&gt;100),"",DataBar(H214))</f>
        <v/>
      </c>
      <c r="K214" s="21"/>
      <c r="L214" s="34"/>
      <c r="M214" s="20"/>
      <c r="N214" s="20"/>
      <c r="Q214" s="5"/>
      <c r="R214" s="5"/>
      <c r="T214" s="68"/>
      <c r="U214" s="68"/>
      <c r="V214" s="74"/>
    </row>
    <row r="215" spans="1:22" ht="15" customHeight="1" thickBot="1">
      <c r="A215" s="47">
        <v>214</v>
      </c>
      <c r="I215" s="19"/>
      <c r="J215" s="67" t="str">
        <f>IF(OR($H215&lt;0,$H215&gt;100),"",DataBar(H215))</f>
        <v/>
      </c>
      <c r="K215" s="21"/>
      <c r="L215" s="34"/>
      <c r="M215" s="20"/>
      <c r="N215" s="20"/>
      <c r="Q215" s="5"/>
      <c r="R215" s="5"/>
      <c r="T215" s="68"/>
      <c r="U215" s="68"/>
      <c r="V215" s="74"/>
    </row>
    <row r="216" spans="1:22" ht="15" customHeight="1" thickBot="1">
      <c r="A216" s="47">
        <v>215</v>
      </c>
      <c r="I216" s="19"/>
      <c r="N216" s="20"/>
      <c r="Q216" s="5"/>
      <c r="R216" s="5"/>
      <c r="T216" s="68"/>
      <c r="U216" s="68"/>
      <c r="V216" s="74"/>
    </row>
    <row r="217" spans="1:22" ht="15" customHeight="1" thickBot="1">
      <c r="A217" s="47">
        <v>216</v>
      </c>
      <c r="I217" s="19"/>
      <c r="N217" s="20"/>
      <c r="Q217" s="5"/>
      <c r="R217" s="5"/>
      <c r="T217" s="68"/>
      <c r="U217" s="68"/>
      <c r="V217" s="74"/>
    </row>
    <row r="218" spans="1:22" ht="15" customHeight="1" thickBot="1">
      <c r="A218" s="47">
        <v>217</v>
      </c>
      <c r="I218" s="19"/>
      <c r="N218" s="20"/>
      <c r="Q218" s="5"/>
      <c r="R218" s="5"/>
      <c r="T218" s="68"/>
      <c r="U218" s="68"/>
      <c r="V218" s="74"/>
    </row>
    <row r="219" spans="1:22" ht="15" customHeight="1" thickBot="1">
      <c r="A219" s="47">
        <v>218</v>
      </c>
      <c r="I219" s="19"/>
      <c r="N219" s="20"/>
      <c r="Q219" s="5"/>
      <c r="R219" s="5"/>
      <c r="T219" s="68"/>
      <c r="U219" s="68"/>
      <c r="V219" s="74"/>
    </row>
    <row r="220" spans="1:22" ht="15" customHeight="1" thickBot="1">
      <c r="A220" s="47">
        <v>219</v>
      </c>
      <c r="I220" s="19"/>
      <c r="N220" s="20"/>
      <c r="Q220" s="5"/>
      <c r="R220" s="5"/>
      <c r="T220" s="68"/>
      <c r="U220" s="68"/>
      <c r="V220" s="74"/>
    </row>
    <row r="221" spans="1:22" ht="15" customHeight="1" thickBot="1">
      <c r="A221" s="47">
        <v>220</v>
      </c>
      <c r="I221" s="19"/>
      <c r="N221" s="20"/>
      <c r="Q221" s="5"/>
      <c r="R221" s="5"/>
      <c r="T221" s="68"/>
      <c r="U221" s="68"/>
      <c r="V221" s="74"/>
    </row>
    <row r="222" spans="1:22" ht="15" customHeight="1" thickBot="1">
      <c r="A222" s="47">
        <v>221</v>
      </c>
      <c r="I222" s="19"/>
      <c r="N222" s="20"/>
      <c r="Q222" s="5"/>
      <c r="R222" s="5"/>
      <c r="T222" s="68"/>
      <c r="U222" s="68"/>
      <c r="V222" s="74"/>
    </row>
    <row r="223" spans="1:22" ht="15" customHeight="1" thickBot="1">
      <c r="A223" s="47">
        <v>222</v>
      </c>
      <c r="I223" s="19"/>
      <c r="N223" s="20"/>
      <c r="Q223" s="5"/>
      <c r="R223" s="5"/>
      <c r="T223" s="68"/>
      <c r="U223" s="68"/>
      <c r="V223" s="74"/>
    </row>
    <row r="224" spans="1:22" ht="15" customHeight="1" thickBot="1">
      <c r="I224" s="19"/>
      <c r="N224" s="20"/>
      <c r="Q224" s="5"/>
      <c r="R224" s="5"/>
      <c r="T224" s="68"/>
      <c r="U224" s="68"/>
      <c r="V224" s="74"/>
    </row>
    <row r="225" spans="9:22" ht="15" customHeight="1" thickBot="1">
      <c r="I225" s="19"/>
      <c r="N225" s="20"/>
      <c r="Q225" s="5"/>
      <c r="R225" s="5"/>
      <c r="T225" s="68"/>
      <c r="U225" s="68"/>
      <c r="V225" s="74"/>
    </row>
    <row r="226" spans="9:22" ht="15" customHeight="1" thickBot="1">
      <c r="I226" s="19"/>
      <c r="N226" s="20"/>
      <c r="Q226" s="5"/>
      <c r="R226" s="5"/>
      <c r="T226" s="68"/>
      <c r="U226" s="68"/>
      <c r="V226" s="74"/>
    </row>
    <row r="227" spans="9:22" ht="15" customHeight="1" thickBot="1">
      <c r="I227" s="19"/>
      <c r="N227" s="20"/>
      <c r="Q227" s="5"/>
      <c r="R227" s="5"/>
      <c r="T227" s="68"/>
      <c r="U227" s="68"/>
      <c r="V227" s="74"/>
    </row>
    <row r="228" spans="9:22" ht="14.4" customHeight="1" thickBot="1">
      <c r="N228" s="20"/>
      <c r="Q228" s="5"/>
      <c r="R228" s="5"/>
      <c r="T228" s="68"/>
      <c r="U228" s="68"/>
      <c r="V228" s="74"/>
    </row>
    <row r="229" spans="9:22" ht="14.4" customHeight="1" thickBot="1">
      <c r="N229" s="20"/>
      <c r="Q229" s="5"/>
      <c r="R229" s="5"/>
      <c r="T229" s="68"/>
      <c r="U229" s="68"/>
      <c r="V229" s="74"/>
    </row>
    <row r="230" spans="9:22" ht="14.4" customHeight="1" thickBot="1">
      <c r="N230" s="20"/>
      <c r="Q230" s="5"/>
      <c r="R230" s="5"/>
      <c r="T230" s="68"/>
      <c r="U230" s="68"/>
      <c r="V230" s="74"/>
    </row>
    <row r="231" spans="9:22" ht="14.4" customHeight="1" thickBot="1">
      <c r="N231" s="20"/>
      <c r="Q231" s="5"/>
      <c r="R231" s="5"/>
      <c r="T231" s="68"/>
      <c r="U231" s="68"/>
      <c r="V231" s="74"/>
    </row>
    <row r="232" spans="9:22" ht="14.4" customHeight="1" thickBot="1">
      <c r="N232" s="20"/>
      <c r="Q232" s="5"/>
      <c r="R232" s="5"/>
      <c r="T232" s="68"/>
      <c r="U232" s="68"/>
      <c r="V232" s="74"/>
    </row>
    <row r="233" spans="9:22" ht="14.4" customHeight="1" thickBot="1">
      <c r="N233" s="20"/>
      <c r="Q233" s="5"/>
      <c r="R233" s="5"/>
      <c r="T233" s="68"/>
      <c r="U233" s="68"/>
      <c r="V233" s="74"/>
    </row>
    <row r="234" spans="9:22" ht="14.4" customHeight="1" thickBot="1">
      <c r="N234" s="20"/>
      <c r="Q234" s="5"/>
      <c r="R234" s="5"/>
      <c r="T234" s="68"/>
      <c r="U234" s="68"/>
      <c r="V234" s="74"/>
    </row>
    <row r="235" spans="9:22" ht="14.4" customHeight="1" thickBot="1">
      <c r="N235" s="20"/>
      <c r="Q235" s="5"/>
      <c r="R235" s="5"/>
      <c r="T235" s="68"/>
      <c r="U235" s="68"/>
      <c r="V235" s="74"/>
    </row>
    <row r="236" spans="9:22" ht="14.4" customHeight="1" thickBot="1">
      <c r="N236" s="20"/>
      <c r="Q236" s="5"/>
      <c r="R236" s="5"/>
      <c r="T236" s="68"/>
      <c r="U236" s="68"/>
      <c r="V236" s="74"/>
    </row>
    <row r="237" spans="9:22" ht="14.4" customHeight="1" thickBot="1">
      <c r="N237" s="20"/>
      <c r="Q237" s="5"/>
      <c r="R237" s="5"/>
      <c r="T237" s="68"/>
      <c r="U237" s="68"/>
      <c r="V237" s="74"/>
    </row>
    <row r="238" spans="9:22" ht="14.4" customHeight="1" thickBot="1">
      <c r="N238" s="20"/>
      <c r="Q238" s="5"/>
      <c r="R238" s="5"/>
      <c r="T238" s="68"/>
      <c r="U238" s="68"/>
      <c r="V238" s="74"/>
    </row>
    <row r="239" spans="9:22" ht="14.4" customHeight="1" thickBot="1">
      <c r="N239" s="20"/>
      <c r="Q239" s="5"/>
      <c r="R239" s="5"/>
      <c r="T239" s="68"/>
      <c r="U239" s="68"/>
      <c r="V239" s="74"/>
    </row>
    <row r="240" spans="9:22" ht="14.4" customHeight="1" thickBot="1">
      <c r="N240" s="20"/>
      <c r="Q240" s="5"/>
      <c r="R240" s="5"/>
      <c r="T240" s="68"/>
      <c r="U240" s="68"/>
      <c r="V240" s="74"/>
    </row>
    <row r="241" spans="14:22" ht="14.4" customHeight="1" thickBot="1">
      <c r="N241" s="20"/>
      <c r="Q241" s="5"/>
      <c r="R241" s="5"/>
      <c r="T241" s="68"/>
      <c r="U241" s="68"/>
      <c r="V241" s="74"/>
    </row>
    <row r="242" spans="14:22" ht="14.4" customHeight="1" thickBot="1">
      <c r="N242" s="20"/>
      <c r="Q242" s="5"/>
      <c r="R242" s="5"/>
      <c r="T242" s="68"/>
      <c r="U242" s="68"/>
      <c r="V242" s="74"/>
    </row>
    <row r="243" spans="14:22" ht="14.4" customHeight="1" thickBot="1">
      <c r="N243" s="20"/>
      <c r="Q243" s="5"/>
      <c r="R243" s="5"/>
      <c r="T243" s="68"/>
      <c r="U243" s="68"/>
      <c r="V243" s="74"/>
    </row>
    <row r="244" spans="14:22" ht="14.4" customHeight="1" thickBot="1">
      <c r="N244" s="20"/>
      <c r="Q244" s="5"/>
      <c r="R244" s="5"/>
      <c r="T244" s="68"/>
      <c r="U244" s="68"/>
      <c r="V244" s="74"/>
    </row>
    <row r="245" spans="14:22" ht="14.4" customHeight="1" thickBot="1">
      <c r="N245" s="20"/>
      <c r="Q245" s="5">
        <f t="array" ref="Q245">G197:G197</f>
        <v>0</v>
      </c>
      <c r="R245" s="5">
        <f t="array" ref="R245">H197:H197</f>
        <v>0</v>
      </c>
      <c r="T245" s="68"/>
      <c r="U245" s="68"/>
      <c r="V245" s="74"/>
    </row>
    <row r="246" spans="14:22" ht="14.4" customHeight="1" thickBot="1">
      <c r="N246" s="20"/>
      <c r="Q246" s="5">
        <f t="array" ref="Q246">G198:G198</f>
        <v>0</v>
      </c>
      <c r="R246" s="5">
        <f t="array" ref="R246">H198:H198</f>
        <v>0</v>
      </c>
      <c r="T246" s="68"/>
      <c r="U246" s="68"/>
      <c r="V246" s="74"/>
    </row>
    <row r="247" spans="14:22" ht="14.4" customHeight="1" thickBot="1">
      <c r="N247" s="20"/>
      <c r="Q247" s="5">
        <f t="array" ref="Q247">G199:G199</f>
        <v>0</v>
      </c>
      <c r="R247" s="5">
        <f t="array" ref="R247">H199:H199</f>
        <v>0</v>
      </c>
      <c r="T247" s="68"/>
      <c r="U247" s="68"/>
      <c r="V247" s="74"/>
    </row>
    <row r="248" spans="14:22" ht="14.4" customHeight="1" thickBot="1">
      <c r="N248" s="20"/>
      <c r="Q248" s="5">
        <f t="array" ref="Q248">G200:G200</f>
        <v>0</v>
      </c>
      <c r="R248" s="5">
        <f t="array" ref="R248">H200:H200</f>
        <v>0</v>
      </c>
      <c r="T248" s="68"/>
      <c r="U248" s="68"/>
      <c r="V248" s="74"/>
    </row>
    <row r="249" spans="14:22" ht="14.4" customHeight="1" thickBot="1">
      <c r="N249" s="20"/>
      <c r="Q249" s="5">
        <f t="array" ref="Q249">G201:G201</f>
        <v>0</v>
      </c>
      <c r="R249" s="5">
        <f t="array" ref="R249">H201:H201</f>
        <v>0</v>
      </c>
      <c r="T249" s="68"/>
      <c r="U249" s="68"/>
      <c r="V249" s="74"/>
    </row>
    <row r="250" spans="14:22" ht="14.4" customHeight="1" thickBot="1">
      <c r="N250" s="20"/>
      <c r="Q250" s="5">
        <f t="array" ref="Q250">G202:G202</f>
        <v>0</v>
      </c>
      <c r="R250" s="5">
        <f t="array" ref="R250">H202:H202</f>
        <v>0</v>
      </c>
      <c r="T250" s="68"/>
      <c r="U250" s="68"/>
      <c r="V250" s="74"/>
    </row>
    <row r="251" spans="14:22">
      <c r="N251" s="20"/>
    </row>
    <row r="252" spans="14:22">
      <c r="N252" s="20"/>
    </row>
    <row r="253" spans="14:22">
      <c r="N253" s="20"/>
    </row>
    <row r="254" spans="14:22">
      <c r="N254" s="20"/>
    </row>
    <row r="255" spans="14:22">
      <c r="N255" s="20"/>
    </row>
    <row r="256" spans="14:22">
      <c r="N256" s="20"/>
    </row>
    <row r="257" spans="14:14" ht="15" customHeight="1">
      <c r="N257" s="20"/>
    </row>
    <row r="258" spans="14:14">
      <c r="N258" s="20"/>
    </row>
    <row r="259" spans="14:14" ht="15" customHeight="1">
      <c r="N259" s="20"/>
    </row>
    <row r="260" spans="14:14">
      <c r="N260" s="20"/>
    </row>
    <row r="261" spans="14:14">
      <c r="N261" s="20"/>
    </row>
    <row r="262" spans="14:14">
      <c r="N262" s="20"/>
    </row>
    <row r="263" spans="14:14">
      <c r="N263" s="20"/>
    </row>
    <row r="264" spans="14:14">
      <c r="N264" s="20"/>
    </row>
    <row r="265" spans="14:14">
      <c r="N265" s="20"/>
    </row>
    <row r="266" spans="14:14">
      <c r="N266" s="20"/>
    </row>
    <row r="267" spans="14:14">
      <c r="N267" s="20"/>
    </row>
    <row r="268" spans="14:14">
      <c r="N268" s="20"/>
    </row>
    <row r="269" spans="14:14">
      <c r="N269" s="20"/>
    </row>
    <row r="270" spans="14:14">
      <c r="N270" s="20"/>
    </row>
    <row r="271" spans="14:14">
      <c r="N271" s="20"/>
    </row>
    <row r="272" spans="14:14">
      <c r="N272" s="20"/>
    </row>
    <row r="273" spans="14:14">
      <c r="N273" s="20"/>
    </row>
    <row r="274" spans="14:14">
      <c r="N274" s="20"/>
    </row>
    <row r="275" spans="14:14">
      <c r="N275" s="20"/>
    </row>
    <row r="276" spans="14:14">
      <c r="N276" s="20"/>
    </row>
    <row r="277" spans="14:14">
      <c r="N277" s="20"/>
    </row>
    <row r="278" spans="14:14">
      <c r="N278" s="20"/>
    </row>
    <row r="279" spans="14:14">
      <c r="N279" s="20"/>
    </row>
    <row r="280" spans="14:14">
      <c r="N280" s="20"/>
    </row>
    <row r="281" spans="14:14">
      <c r="N281" s="20"/>
    </row>
    <row r="282" spans="14:14">
      <c r="N282" s="20"/>
    </row>
    <row r="283" spans="14:14">
      <c r="N283" s="20"/>
    </row>
    <row r="284" spans="14:14">
      <c r="N284" s="20"/>
    </row>
    <row r="285" spans="14:14">
      <c r="N285" s="20"/>
    </row>
    <row r="286" spans="14:14">
      <c r="N286" s="20"/>
    </row>
  </sheetData>
  <autoFilter ref="B1:J223" xr:uid="{00000000-0009-0000-0000-000002000000}"/>
  <mergeCells count="27">
    <mergeCell ref="F43:J43"/>
    <mergeCell ref="AC57:AD57"/>
    <mergeCell ref="AE31:AF31"/>
    <mergeCell ref="AG31:AH31"/>
    <mergeCell ref="AE28:AF29"/>
    <mergeCell ref="F37:J37"/>
    <mergeCell ref="AH53:AI53"/>
    <mergeCell ref="AG28:AH29"/>
    <mergeCell ref="AE33:AF33"/>
    <mergeCell ref="AG32:AH32"/>
    <mergeCell ref="AE34:AF34"/>
    <mergeCell ref="AG33:AH33"/>
    <mergeCell ref="AI33:AJ33"/>
    <mergeCell ref="AG34:AH34"/>
    <mergeCell ref="AI34:AJ34"/>
    <mergeCell ref="F8:J8"/>
    <mergeCell ref="F2:J2"/>
    <mergeCell ref="AI32:AJ32"/>
    <mergeCell ref="F22:J22"/>
    <mergeCell ref="AI31:AJ31"/>
    <mergeCell ref="AE30:AF30"/>
    <mergeCell ref="F16:J16"/>
    <mergeCell ref="AE32:AF32"/>
    <mergeCell ref="F32:J32"/>
    <mergeCell ref="AI28:AJ29"/>
    <mergeCell ref="AG30:AH30"/>
    <mergeCell ref="AI30:AJ30"/>
  </mergeCells>
  <conditionalFormatting sqref="I3:I7 I9:I15 I17:I21 I23:I31 I33:I36 I38:I42 I44:I210 I212 I214:I227">
    <cfRule type="cellIs" dxfId="75" priority="32" stopIfTrue="1" operator="equal">
      <formula>"A"</formula>
    </cfRule>
    <cfRule type="cellIs" dxfId="74" priority="33" stopIfTrue="1" operator="equal">
      <formula>"B"</formula>
    </cfRule>
    <cfRule type="cellIs" dxfId="73" priority="34" stopIfTrue="1" operator="equal">
      <formula>"C"</formula>
    </cfRule>
    <cfRule type="cellIs" dxfId="72" priority="35" stopIfTrue="1" operator="equal">
      <formula>"D"</formula>
    </cfRule>
    <cfRule type="cellIs" dxfId="71" priority="36" stopIfTrue="1" operator="equal">
      <formula>"E"</formula>
    </cfRule>
  </conditionalFormatting>
  <conditionalFormatting sqref="J3:J7 J9:J15 J17:J21 J23:J31 J33:J36 J38:J42 J44:J227">
    <cfRule type="expression" dxfId="70" priority="27" stopIfTrue="1">
      <formula>I3="A"</formula>
    </cfRule>
    <cfRule type="expression" dxfId="69" priority="28" stopIfTrue="1">
      <formula>I3="B"</formula>
    </cfRule>
    <cfRule type="expression" dxfId="68" priority="29" stopIfTrue="1">
      <formula>I3="C"</formula>
    </cfRule>
    <cfRule type="expression" dxfId="67" priority="30" stopIfTrue="1">
      <formula>I3="D"</formula>
    </cfRule>
    <cfRule type="expression" dxfId="66" priority="31" stopIfTrue="1">
      <formula>I3="F"</formula>
    </cfRule>
  </conditionalFormatting>
  <conditionalFormatting sqref="K216:K217">
    <cfRule type="expression" dxfId="65" priority="22" stopIfTrue="1">
      <formula>J213="A"</formula>
    </cfRule>
    <cfRule type="expression" dxfId="64" priority="23" stopIfTrue="1">
      <formula>J213="B"</formula>
    </cfRule>
    <cfRule type="expression" dxfId="63" priority="24" stopIfTrue="1">
      <formula>J213="C"</formula>
    </cfRule>
    <cfRule type="expression" dxfId="62" priority="25" stopIfTrue="1">
      <formula>J213="D"</formula>
    </cfRule>
    <cfRule type="expression" dxfId="61" priority="26" stopIfTrue="1">
      <formula>J213="F"</formula>
    </cfRule>
  </conditionalFormatting>
  <conditionalFormatting sqref="X2:X14">
    <cfRule type="cellIs" dxfId="60" priority="17" stopIfTrue="1" operator="equal">
      <formula>"A"</formula>
    </cfRule>
    <cfRule type="cellIs" dxfId="59" priority="18" stopIfTrue="1" operator="equal">
      <formula>"B"</formula>
    </cfRule>
    <cfRule type="cellIs" dxfId="58" priority="19" stopIfTrue="1" operator="equal">
      <formula>"C"</formula>
    </cfRule>
    <cfRule type="cellIs" dxfId="57" priority="20" stopIfTrue="1" operator="equal">
      <formula>"D"</formula>
    </cfRule>
    <cfRule type="cellIs" dxfId="56" priority="21" stopIfTrue="1" operator="equal">
      <formula>"E"</formula>
    </cfRule>
  </conditionalFormatting>
  <conditionalFormatting sqref="Y2:Y14">
    <cfRule type="expression" dxfId="55" priority="12" stopIfTrue="1">
      <formula>X2="A"</formula>
    </cfRule>
    <cfRule type="expression" dxfId="54" priority="13" stopIfTrue="1">
      <formula>X2="B"</formula>
    </cfRule>
    <cfRule type="expression" dxfId="53" priority="14" stopIfTrue="1">
      <formula>X2="C"</formula>
    </cfRule>
    <cfRule type="expression" dxfId="52" priority="15" stopIfTrue="1">
      <formula>X2="D"</formula>
    </cfRule>
    <cfRule type="expression" dxfId="51" priority="16" stopIfTrue="1">
      <formula>X2="F"</formula>
    </cfRule>
  </conditionalFormatting>
  <conditionalFormatting sqref="K2:K215">
    <cfRule type="expression" dxfId="50" priority="37" stopIfTrue="1">
      <formula>#REF!="A"</formula>
    </cfRule>
    <cfRule type="expression" dxfId="49" priority="38" stopIfTrue="1">
      <formula>#REF!="B"</formula>
    </cfRule>
    <cfRule type="expression" dxfId="48" priority="39" stopIfTrue="1">
      <formula>#REF!="C"</formula>
    </cfRule>
    <cfRule type="expression" dxfId="47" priority="40" stopIfTrue="1">
      <formula>#REF!="D"</formula>
    </cfRule>
    <cfRule type="expression" dxfId="46" priority="41" stopIfTrue="1">
      <formula>#REF!="F"</formula>
    </cfRule>
  </conditionalFormatting>
  <conditionalFormatting sqref="AE5">
    <cfRule type="expression" dxfId="45" priority="1" stopIfTrue="1">
      <formula>AD5="A"</formula>
    </cfRule>
    <cfRule type="expression" dxfId="44" priority="2" stopIfTrue="1">
      <formula>AD5="B"</formula>
    </cfRule>
    <cfRule type="expression" dxfId="43" priority="3" stopIfTrue="1">
      <formula>AD5="C"</formula>
    </cfRule>
    <cfRule type="expression" dxfId="42" priority="4" stopIfTrue="1">
      <formula>AD5="D"</formula>
    </cfRule>
    <cfRule type="expression" dxfId="41" priority="5" stopIfTrue="1">
      <formula>AD5="F"</formula>
    </cfRule>
  </conditionalFormatting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AL286"/>
  <sheetViews>
    <sheetView tabSelected="1" topLeftCell="A20" zoomScale="115" zoomScaleNormal="115" workbookViewId="0">
      <selection activeCell="H45" sqref="H45"/>
    </sheetView>
  </sheetViews>
  <sheetFormatPr defaultColWidth="9.21875" defaultRowHeight="13.8"/>
  <cols>
    <col min="1" max="1" width="7.77734375" style="47" customWidth="1"/>
    <col min="2" max="4" width="7.77734375" style="5" customWidth="1"/>
    <col min="5" max="6" width="7.77734375" style="6" customWidth="1"/>
    <col min="7" max="7" width="7.77734375" style="29" customWidth="1"/>
    <col min="8" max="8" width="7.77734375" style="5" customWidth="1"/>
    <col min="9" max="9" width="7.77734375" style="21" customWidth="1"/>
    <col min="10" max="10" width="30.6640625" style="12" customWidth="1"/>
    <col min="11" max="11" width="30.21875" style="17" customWidth="1"/>
    <col min="12" max="12" width="9.5546875" style="32" bestFit="1" customWidth="1"/>
    <col min="13" max="13" width="13.44140625" style="17" bestFit="1" customWidth="1"/>
    <col min="14" max="14" width="8.21875" style="17" bestFit="1" customWidth="1"/>
    <col min="15" max="15" width="6.44140625" style="17" bestFit="1" customWidth="1"/>
    <col min="16" max="16" width="7.77734375" style="17" customWidth="1"/>
    <col min="17" max="19" width="7.77734375" style="20" customWidth="1"/>
    <col min="20" max="21" width="7.77734375" style="35" customWidth="1"/>
    <col min="22" max="23" width="7.77734375" style="20" customWidth="1"/>
    <col min="24" max="24" width="7.77734375" style="17" customWidth="1"/>
    <col min="25" max="25" width="30.77734375" style="17" customWidth="1"/>
    <col min="26" max="28" width="9.21875" style="17" customWidth="1"/>
    <col min="29" max="16384" width="9.21875" style="17"/>
  </cols>
  <sheetData>
    <row r="1" spans="1:31" s="16" customFormat="1" ht="43.2" customHeight="1">
      <c r="A1" s="46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8" t="s">
        <v>6</v>
      </c>
      <c r="H1" s="8" t="s">
        <v>7</v>
      </c>
      <c r="I1" s="28" t="s">
        <v>8</v>
      </c>
      <c r="J1" s="10" t="s">
        <v>9</v>
      </c>
      <c r="K1" s="26" t="s">
        <v>10</v>
      </c>
      <c r="L1" s="33" t="s">
        <v>7</v>
      </c>
      <c r="P1" s="3" t="s">
        <v>0</v>
      </c>
      <c r="Q1" s="4" t="s">
        <v>1</v>
      </c>
      <c r="R1" s="1" t="s">
        <v>2</v>
      </c>
      <c r="S1" s="1" t="s">
        <v>3</v>
      </c>
      <c r="T1" s="2" t="s">
        <v>4</v>
      </c>
      <c r="U1" s="2" t="s">
        <v>5</v>
      </c>
      <c r="V1" s="1" t="s">
        <v>6</v>
      </c>
      <c r="W1" s="1" t="s">
        <v>7</v>
      </c>
      <c r="X1" s="13" t="s">
        <v>8</v>
      </c>
      <c r="Y1" s="15" t="s">
        <v>9</v>
      </c>
      <c r="Z1" s="31" t="s">
        <v>10</v>
      </c>
    </row>
    <row r="2" spans="1:31" ht="16.5" customHeight="1">
      <c r="A2" s="47">
        <v>1</v>
      </c>
      <c r="B2" s="5">
        <v>0</v>
      </c>
      <c r="C2" s="5">
        <v>20.959832803194399</v>
      </c>
      <c r="D2" s="5">
        <v>20.959832803194399</v>
      </c>
      <c r="E2" s="6">
        <v>0.43</v>
      </c>
      <c r="F2" s="135" t="s">
        <v>11</v>
      </c>
      <c r="G2" s="136"/>
      <c r="H2" s="136"/>
      <c r="I2" s="136"/>
      <c r="J2" s="134"/>
      <c r="K2" s="21">
        <f t="shared" ref="K2:K42" si="0">_xlfn.IFNA(_xlfn.RANK.EQ(L2,L:L,0),0)</f>
        <v>37</v>
      </c>
      <c r="L2" s="34">
        <f t="shared" ref="L2:L42" si="1">H2</f>
        <v>0</v>
      </c>
      <c r="M2" s="20" t="e">
        <f>#REF!-C2</f>
        <v>#REF!</v>
      </c>
      <c r="P2" s="11">
        <f t="shared" ref="P2:P14" si="2">_xlfn.XLOOKUP($Z2,$K:$K,A:A)</f>
        <v>41</v>
      </c>
      <c r="Q2" s="5">
        <f t="shared" ref="Q2:Q14" si="3">_xlfn.XLOOKUP($Z2,$K:$K,B:B)</f>
        <v>1502.56671684107</v>
      </c>
      <c r="R2" s="5">
        <f t="shared" ref="R2:R14" si="4">_xlfn.XLOOKUP($Z2,$K:$K,C:C)</f>
        <v>1541.5</v>
      </c>
      <c r="S2" s="5">
        <f t="shared" ref="S2:S14" si="5">_xlfn.XLOOKUP($Z2,$K:$K,D:D)</f>
        <v>38.933283158929953</v>
      </c>
      <c r="T2" s="6">
        <f t="shared" ref="T2:T14" si="6">_xlfn.XLOOKUP($Z2,$K:$K,E:E)</f>
        <v>0.43</v>
      </c>
      <c r="U2" s="6">
        <f t="shared" ref="U2:U14" si="7">_xlfn.XLOOKUP($Z2,$K:$K,F:F)</f>
        <v>0.39846998054096799</v>
      </c>
      <c r="V2" s="5">
        <f t="shared" ref="V2:V14" si="8">_xlfn.XLOOKUP($Z2,$K:$K,G:G)</f>
        <v>1516.7749547231999</v>
      </c>
      <c r="W2" s="5">
        <f t="shared" ref="W2:W14" si="9">_xlfn.XLOOKUP($Z2,$K:$K,H:H)</f>
        <v>15</v>
      </c>
      <c r="X2" s="7" t="str">
        <f t="shared" ref="X2:X14" si="10">_xlfn.XLOOKUP($Z2,$K:$K,I:I)</f>
        <v>C</v>
      </c>
      <c r="Y2" s="12" t="str">
        <f t="shared" ref="Y2:Y14" si="11">_xlfn.XLOOKUP($Z2,$K:$K,J:J)</f>
        <v>███████████████</v>
      </c>
      <c r="Z2" s="17">
        <v>1</v>
      </c>
    </row>
    <row r="3" spans="1:31">
      <c r="A3" s="47">
        <v>2</v>
      </c>
      <c r="B3" s="5">
        <v>22.959832803194399</v>
      </c>
      <c r="C3" s="5">
        <v>62.151806499052903</v>
      </c>
      <c r="D3" s="5">
        <v>39.191973695858508</v>
      </c>
      <c r="E3" s="6">
        <v>0.43</v>
      </c>
      <c r="F3" s="6">
        <v>0.41236208855261902</v>
      </c>
      <c r="G3" s="5">
        <v>27.579174041748001</v>
      </c>
      <c r="H3" s="5">
        <v>4.1018398714839002</v>
      </c>
      <c r="I3" s="7" t="str">
        <f>IF($H3="","",IF(OR($H3&lt;0,$H3&gt;100),"E",IF($H3&lt;$AA$124,$Z$124,IF($H3&lt;=$AA$125,$Z$125,IF($H3&lt;=$AA$126,$Z$126,IF($H3&lt;=$AA$127,$Z$127,IF($H3&lt;=$AA$128,$Z$128,"")))))))</f>
        <v>A</v>
      </c>
      <c r="J3" s="12" t="str">
        <f>IF(OR($H3&lt;0,$H3&gt;100),"",DataBar(H3))</f>
        <v>████</v>
      </c>
      <c r="K3" s="21">
        <f t="shared" si="0"/>
        <v>21</v>
      </c>
      <c r="L3" s="34">
        <f t="shared" si="1"/>
        <v>4.1018398714839002</v>
      </c>
      <c r="M3" s="20" t="e">
        <f>#REF!-#REF!</f>
        <v>#REF!</v>
      </c>
      <c r="P3" s="11">
        <f t="shared" si="2"/>
        <v>27</v>
      </c>
      <c r="Q3" s="5">
        <f t="shared" si="3"/>
        <v>959.36133109781895</v>
      </c>
      <c r="R3" s="5">
        <f t="shared" si="4"/>
        <v>996.13024751745104</v>
      </c>
      <c r="S3" s="5">
        <f t="shared" si="5"/>
        <v>36.768916419632092</v>
      </c>
      <c r="T3" s="6">
        <f t="shared" si="6"/>
        <v>0.43</v>
      </c>
      <c r="U3" s="6">
        <f t="shared" si="7"/>
        <v>0.38727541068921301</v>
      </c>
      <c r="V3" s="5">
        <f t="shared" si="8"/>
        <v>984.86099172103604</v>
      </c>
      <c r="W3" s="5">
        <f t="shared" si="9"/>
        <v>9.8000000000000007</v>
      </c>
      <c r="X3" s="7" t="str">
        <f t="shared" si="10"/>
        <v>B</v>
      </c>
      <c r="Y3" s="12" t="str">
        <f t="shared" si="11"/>
        <v>██████████</v>
      </c>
      <c r="Z3" s="17">
        <v>2</v>
      </c>
    </row>
    <row r="4" spans="1:31" ht="15" customHeight="1">
      <c r="A4" s="47">
        <v>3</v>
      </c>
      <c r="B4" s="5">
        <v>64.151806499052995</v>
      </c>
      <c r="C4" s="5">
        <v>102.682946392304</v>
      </c>
      <c r="D4" s="5">
        <v>38.531139893251009</v>
      </c>
      <c r="E4" s="6">
        <v>0.43</v>
      </c>
      <c r="F4" s="6">
        <v>0.40816779585224999</v>
      </c>
      <c r="G4" s="5">
        <v>96.245840708414704</v>
      </c>
      <c r="H4" s="5">
        <v>5.0772567785464</v>
      </c>
      <c r="I4" s="7" t="str">
        <f>IF($H4="","",IF(OR($H4&lt;0,$H4&gt;100),"E",IF($H4&lt;$AA$124,$Z$124,IF($H4&lt;=$AA$125,$Z$125,IF($H4&lt;=$AA$126,$Z$126,IF($H4&lt;=$AA$127,$Z$127,IF($H4&lt;=$AA$128,$Z$128,"")))))))</f>
        <v>B</v>
      </c>
      <c r="J4" s="12" t="str">
        <f>IF(OR($H4&lt;0,$H4&gt;100),"",DataBar(H4))</f>
        <v>█████</v>
      </c>
      <c r="K4" s="21">
        <f t="shared" si="0"/>
        <v>10</v>
      </c>
      <c r="L4" s="34">
        <f t="shared" si="1"/>
        <v>5.0772567785464</v>
      </c>
      <c r="M4" s="20" t="e">
        <f>#REF!-#REF!</f>
        <v>#REF!</v>
      </c>
      <c r="P4" s="11">
        <f t="shared" si="2"/>
        <v>26</v>
      </c>
      <c r="Q4" s="5">
        <f t="shared" si="3"/>
        <v>920.81269261239004</v>
      </c>
      <c r="R4" s="5">
        <f t="shared" si="4"/>
        <v>957.36133109781895</v>
      </c>
      <c r="S4" s="5">
        <f t="shared" si="5"/>
        <v>36.54863848542891</v>
      </c>
      <c r="T4" s="6">
        <f t="shared" si="6"/>
        <v>0.43</v>
      </c>
      <c r="U4" s="6">
        <f t="shared" si="7"/>
        <v>0.39496781949695298</v>
      </c>
      <c r="V4" s="5">
        <f t="shared" si="8"/>
        <v>955.91025882201302</v>
      </c>
      <c r="W4" s="5">
        <f t="shared" si="9"/>
        <v>8.1470187216387409</v>
      </c>
      <c r="X4" s="7" t="str">
        <f t="shared" si="10"/>
        <v>B</v>
      </c>
      <c r="Y4" s="12" t="str">
        <f t="shared" si="11"/>
        <v>████████</v>
      </c>
      <c r="Z4" s="17">
        <v>3</v>
      </c>
    </row>
    <row r="5" spans="1:31" ht="15" customHeight="1">
      <c r="A5" s="47">
        <v>4</v>
      </c>
      <c r="B5" s="5">
        <v>104.682946392304</v>
      </c>
      <c r="C5" s="5">
        <v>142.33297454874599</v>
      </c>
      <c r="D5" s="5">
        <v>37.650028156441991</v>
      </c>
      <c r="E5" s="6">
        <v>0.43</v>
      </c>
      <c r="F5" s="6">
        <v>0.40916700523795102</v>
      </c>
      <c r="G5" s="5">
        <v>104.91250737508101</v>
      </c>
      <c r="H5" s="5">
        <v>4.84488250280197</v>
      </c>
      <c r="I5" s="7" t="str">
        <f>IF($H5="","",IF(OR($H5&lt;0,$H5&gt;100),"E",IF($H5&lt;$AA$124,$Z$124,IF($H5&lt;=$AA$125,$Z$125,IF($H5&lt;=$AA$126,$Z$126,IF($H5&lt;=$AA$127,$Z$127,IF($H5&lt;=$AA$128,$Z$128,"")))))))</f>
        <v>A</v>
      </c>
      <c r="J5" s="12" t="str">
        <f>IF(OR($H5&lt;0,$H5&gt;100),"",DataBar(H5))</f>
        <v>█████</v>
      </c>
      <c r="K5" s="21">
        <f t="shared" si="0"/>
        <v>13</v>
      </c>
      <c r="L5" s="34">
        <f t="shared" si="1"/>
        <v>4.84488250280197</v>
      </c>
      <c r="M5" s="20" t="e">
        <f>#REF!-#REF!</f>
        <v>#REF!</v>
      </c>
      <c r="P5" s="11">
        <f t="shared" si="2"/>
        <v>28</v>
      </c>
      <c r="Q5" s="5">
        <f t="shared" si="3"/>
        <v>998.13024751745104</v>
      </c>
      <c r="R5" s="5">
        <f t="shared" si="4"/>
        <v>1034.8991639370799</v>
      </c>
      <c r="S5" s="5">
        <f t="shared" si="5"/>
        <v>36.768916419628908</v>
      </c>
      <c r="T5" s="6">
        <f t="shared" si="6"/>
        <v>0.43</v>
      </c>
      <c r="U5" s="6">
        <f t="shared" si="7"/>
        <v>0.40121786111007501</v>
      </c>
      <c r="V5" s="5">
        <f t="shared" si="8"/>
        <v>1020.17084514123</v>
      </c>
      <c r="W5" s="5">
        <f t="shared" si="9"/>
        <v>6.6935206720756097</v>
      </c>
      <c r="X5" s="7" t="str">
        <f t="shared" si="10"/>
        <v>B</v>
      </c>
      <c r="Y5" s="12" t="str">
        <f t="shared" si="11"/>
        <v>███████</v>
      </c>
      <c r="Z5" s="17">
        <v>4</v>
      </c>
      <c r="AE5" s="12">
        <f>_xlfn.XLOOKUP($Z5,$K:$K,P:P)</f>
        <v>0</v>
      </c>
    </row>
    <row r="6" spans="1:31" ht="15" customHeight="1">
      <c r="A6" s="47">
        <v>5</v>
      </c>
      <c r="B6" s="5">
        <v>144.33297454874599</v>
      </c>
      <c r="C6" s="5">
        <v>181.983002705187</v>
      </c>
      <c r="D6" s="5">
        <v>37.65002815644101</v>
      </c>
      <c r="E6" s="6">
        <v>0.43</v>
      </c>
      <c r="F6" s="6">
        <v>0.41040712790632999</v>
      </c>
      <c r="G6" s="5">
        <v>177.99584070841499</v>
      </c>
      <c r="H6" s="5">
        <v>4.5564818822487902</v>
      </c>
      <c r="I6" s="7" t="str">
        <f>IF($H6="","",IF(OR($H6&lt;0,$H6&gt;100),"E",IF($H6&lt;$AA$124,$Z$124,IF($H6&lt;=$AA$125,$Z$125,IF($H6&lt;=$AA$126,$Z$126,IF($H6&lt;=$AA$127,$Z$127,IF($H6&lt;=$AA$128,$Z$128,"")))))))</f>
        <v>A</v>
      </c>
      <c r="J6" s="12" t="str">
        <f>IF(OR($H6&lt;0,$H6&gt;100),"",DataBar(H6))</f>
        <v>█████</v>
      </c>
      <c r="K6" s="21">
        <f t="shared" si="0"/>
        <v>16</v>
      </c>
      <c r="L6" s="34">
        <f t="shared" si="1"/>
        <v>4.5564818822487902</v>
      </c>
      <c r="M6" s="20" t="e">
        <f>B3-#REF!</f>
        <v>#REF!</v>
      </c>
      <c r="P6" s="11">
        <f t="shared" si="2"/>
        <v>29</v>
      </c>
      <c r="Q6" s="5">
        <f t="shared" si="3"/>
        <v>1036.8991639370799</v>
      </c>
      <c r="R6" s="5">
        <f t="shared" si="4"/>
        <v>1073.88835829092</v>
      </c>
      <c r="S6" s="5">
        <f t="shared" si="5"/>
        <v>36.989194353840048</v>
      </c>
      <c r="T6" s="6">
        <f t="shared" si="6"/>
        <v>0.43</v>
      </c>
      <c r="U6" s="6">
        <f t="shared" si="7"/>
        <v>0.40457275388845798</v>
      </c>
      <c r="V6" s="5">
        <f t="shared" si="8"/>
        <v>1061.5888011672901</v>
      </c>
      <c r="W6" s="5">
        <f t="shared" si="9"/>
        <v>5.9133130491956702</v>
      </c>
      <c r="X6" s="7" t="str">
        <f t="shared" si="10"/>
        <v>B</v>
      </c>
      <c r="Y6" s="12" t="str">
        <f t="shared" si="11"/>
        <v>██████</v>
      </c>
      <c r="Z6" s="17">
        <v>5</v>
      </c>
    </row>
    <row r="7" spans="1:31">
      <c r="A7" s="47">
        <v>6</v>
      </c>
      <c r="B7" s="5">
        <v>183.983002705187</v>
      </c>
      <c r="C7" s="5">
        <v>221.19247499322299</v>
      </c>
      <c r="D7" s="5">
        <v>37.209472288035983</v>
      </c>
      <c r="E7" s="6">
        <v>0.43</v>
      </c>
      <c r="F7" s="6">
        <v>0.407549807780966</v>
      </c>
      <c r="G7" s="5">
        <v>204.91250737508099</v>
      </c>
      <c r="H7" s="5">
        <v>5.2209749346590604</v>
      </c>
      <c r="I7" s="7" t="str">
        <f>IF($H7="","",IF(OR($H7&lt;0,$H7&gt;100),"E",IF($H7&lt;$AA$124,$Z$124,IF($H7&lt;=$AA$125,$Z$125,IF($H7&lt;=$AA$126,$Z$126,IF($H7&lt;=$AA$127,$Z$127,IF($H7&lt;=$AA$128,$Z$128,"")))))))</f>
        <v>B</v>
      </c>
      <c r="J7" s="12" t="str">
        <f>IF(OR($H7&lt;0,$H7&gt;100),"",DataBar(H7))</f>
        <v>█████</v>
      </c>
      <c r="K7" s="21">
        <f t="shared" si="0"/>
        <v>8</v>
      </c>
      <c r="L7" s="34">
        <f t="shared" si="1"/>
        <v>5.2209749346590604</v>
      </c>
      <c r="M7" s="20">
        <f>B4-C3</f>
        <v>2.0000000000000924</v>
      </c>
      <c r="P7" s="11">
        <f t="shared" si="2"/>
        <v>33</v>
      </c>
      <c r="Q7" s="5">
        <f t="shared" si="3"/>
        <v>1189.55177233938</v>
      </c>
      <c r="R7" s="5">
        <f t="shared" si="4"/>
        <v>1227.20180049583</v>
      </c>
      <c r="S7" s="5">
        <f t="shared" si="5"/>
        <v>37.650028156449928</v>
      </c>
      <c r="T7" s="6">
        <f t="shared" si="6"/>
        <v>0.43</v>
      </c>
      <c r="U7" s="6">
        <f t="shared" si="7"/>
        <v>0.405933622484348</v>
      </c>
      <c r="V7" s="5">
        <f t="shared" si="8"/>
        <v>1213.45463992951</v>
      </c>
      <c r="W7" s="5">
        <f t="shared" si="9"/>
        <v>5.5968319803840201</v>
      </c>
      <c r="X7" s="7" t="str">
        <f t="shared" si="10"/>
        <v>B</v>
      </c>
      <c r="Y7" s="12" t="str">
        <f t="shared" si="11"/>
        <v>██████</v>
      </c>
      <c r="Z7" s="17">
        <v>6</v>
      </c>
    </row>
    <row r="8" spans="1:31">
      <c r="A8" s="47">
        <v>7</v>
      </c>
      <c r="B8" s="5">
        <v>223.19247499322299</v>
      </c>
      <c r="C8" s="5">
        <v>260.18166934705698</v>
      </c>
      <c r="D8" s="5">
        <v>36.989194353833987</v>
      </c>
      <c r="E8" s="6">
        <v>0.43</v>
      </c>
      <c r="F8" s="135" t="s">
        <v>13</v>
      </c>
      <c r="G8" s="136"/>
      <c r="H8" s="136"/>
      <c r="I8" s="136"/>
      <c r="J8" s="134"/>
      <c r="K8" s="21">
        <f t="shared" si="0"/>
        <v>37</v>
      </c>
      <c r="L8" s="34">
        <f t="shared" si="1"/>
        <v>0</v>
      </c>
      <c r="M8" s="20">
        <f>B5-C4</f>
        <v>2</v>
      </c>
      <c r="P8" s="11">
        <f t="shared" si="2"/>
        <v>9</v>
      </c>
      <c r="Q8" s="5">
        <f t="shared" si="3"/>
        <v>300.95058576668799</v>
      </c>
      <c r="R8" s="5">
        <f t="shared" si="4"/>
        <v>337.719502186319</v>
      </c>
      <c r="S8" s="5">
        <f t="shared" si="5"/>
        <v>36.768916419631012</v>
      </c>
      <c r="T8" s="6">
        <f t="shared" si="6"/>
        <v>0.43</v>
      </c>
      <c r="U8" s="6">
        <f t="shared" si="7"/>
        <v>0.40725981727127902</v>
      </c>
      <c r="V8" s="5">
        <f t="shared" si="8"/>
        <v>307.99584070841502</v>
      </c>
      <c r="W8" s="5">
        <f t="shared" si="9"/>
        <v>5.2884145880744899</v>
      </c>
      <c r="X8" s="7" t="str">
        <f t="shared" si="10"/>
        <v>B</v>
      </c>
      <c r="Y8" s="12" t="str">
        <f t="shared" si="11"/>
        <v>█████</v>
      </c>
      <c r="Z8" s="17">
        <v>7</v>
      </c>
    </row>
    <row r="9" spans="1:31" ht="15" customHeight="1">
      <c r="A9" s="47">
        <v>8</v>
      </c>
      <c r="B9" s="5">
        <v>262.18166934705698</v>
      </c>
      <c r="C9" s="5">
        <v>298.95058576668799</v>
      </c>
      <c r="D9" s="5">
        <v>36.768916419631012</v>
      </c>
      <c r="E9" s="6">
        <v>0.43</v>
      </c>
      <c r="F9" s="6">
        <v>0.41297322626829802</v>
      </c>
      <c r="G9" s="5">
        <v>296.16250737508102</v>
      </c>
      <c r="H9" s="5">
        <v>3.9597148213259299</v>
      </c>
      <c r="I9" s="7" t="str">
        <f t="shared" ref="I9:I15" si="12">IF($H9="","",IF(OR($H9&lt;0,$H9&gt;100),"E",IF($H9&lt;$AA$124,$Z$124,IF($H9&lt;=$AA$125,$Z$125,IF($H9&lt;=$AA$126,$Z$126,IF($H9&lt;=$AA$127,$Z$127,IF($H9&lt;=$AA$128,$Z$128,"")))))))</f>
        <v>A</v>
      </c>
      <c r="J9" s="12" t="str">
        <f>IF(OR($H9&lt;0,$H9&gt;100),"",DataBar(H9))</f>
        <v>████</v>
      </c>
      <c r="K9" s="21">
        <f t="shared" si="0"/>
        <v>23</v>
      </c>
      <c r="L9" s="34">
        <f t="shared" si="1"/>
        <v>3.9597148213259299</v>
      </c>
      <c r="M9" s="20">
        <f>B6-C5</f>
        <v>2</v>
      </c>
      <c r="P9" s="11">
        <f t="shared" si="2"/>
        <v>6</v>
      </c>
      <c r="Q9" s="5">
        <f t="shared" si="3"/>
        <v>183.983002705187</v>
      </c>
      <c r="R9" s="5">
        <f t="shared" si="4"/>
        <v>221.19247499322299</v>
      </c>
      <c r="S9" s="5">
        <f t="shared" si="5"/>
        <v>37.209472288035983</v>
      </c>
      <c r="T9" s="6">
        <f t="shared" si="6"/>
        <v>0.43</v>
      </c>
      <c r="U9" s="6">
        <f t="shared" si="7"/>
        <v>0.407549807780966</v>
      </c>
      <c r="V9" s="5">
        <f t="shared" si="8"/>
        <v>204.91250737508099</v>
      </c>
      <c r="W9" s="5">
        <f t="shared" si="9"/>
        <v>5.2209749346590604</v>
      </c>
      <c r="X9" s="7" t="str">
        <f t="shared" si="10"/>
        <v>B</v>
      </c>
      <c r="Y9" s="12" t="str">
        <f t="shared" si="11"/>
        <v>█████</v>
      </c>
      <c r="Z9" s="17">
        <v>8</v>
      </c>
    </row>
    <row r="10" spans="1:31">
      <c r="A10" s="47">
        <v>9</v>
      </c>
      <c r="B10" s="5">
        <v>300.95058576668799</v>
      </c>
      <c r="C10" s="5">
        <v>337.719502186319</v>
      </c>
      <c r="D10" s="5">
        <v>36.768916419631012</v>
      </c>
      <c r="E10" s="6">
        <v>0.43</v>
      </c>
      <c r="F10" s="6">
        <v>0.40725981727127902</v>
      </c>
      <c r="G10" s="5">
        <v>307.99584070841502</v>
      </c>
      <c r="H10" s="5">
        <v>5.2884145880744899</v>
      </c>
      <c r="I10" s="7" t="str">
        <f t="shared" si="12"/>
        <v>B</v>
      </c>
      <c r="J10" s="12" t="str">
        <f>IF(OR($H10&lt;0,$H10&gt;100),"",DataBar(H10))</f>
        <v>█████</v>
      </c>
      <c r="K10" s="21">
        <f t="shared" si="0"/>
        <v>7</v>
      </c>
      <c r="L10" s="34">
        <f t="shared" si="1"/>
        <v>5.2884145880744899</v>
      </c>
      <c r="M10" s="20">
        <f>B7-C6</f>
        <v>2</v>
      </c>
      <c r="P10" s="11">
        <f t="shared" si="2"/>
        <v>10</v>
      </c>
      <c r="Q10" s="5">
        <f t="shared" si="3"/>
        <v>339.719502186319</v>
      </c>
      <c r="R10" s="5">
        <f t="shared" si="4"/>
        <v>374.72619513233099</v>
      </c>
      <c r="S10" s="5">
        <f t="shared" si="5"/>
        <v>35.006692946011981</v>
      </c>
      <c r="T10" s="6">
        <f t="shared" si="6"/>
        <v>0.43</v>
      </c>
      <c r="U10" s="6">
        <f t="shared" si="7"/>
        <v>0.40784497280096599</v>
      </c>
      <c r="V10" s="5">
        <f t="shared" si="8"/>
        <v>349.41250737508102</v>
      </c>
      <c r="W10" s="5">
        <f t="shared" si="9"/>
        <v>5.1523319067521403</v>
      </c>
      <c r="X10" s="7" t="str">
        <f t="shared" si="10"/>
        <v>B</v>
      </c>
      <c r="Y10" s="12" t="str">
        <f t="shared" si="11"/>
        <v>█████</v>
      </c>
      <c r="Z10" s="17">
        <v>9</v>
      </c>
    </row>
    <row r="11" spans="1:31" ht="15" customHeight="1">
      <c r="A11" s="47">
        <v>10</v>
      </c>
      <c r="B11" s="5">
        <v>339.719502186319</v>
      </c>
      <c r="C11" s="5">
        <v>374.72619513233099</v>
      </c>
      <c r="D11" s="5">
        <v>35.006692946011981</v>
      </c>
      <c r="E11" s="6">
        <v>0.43</v>
      </c>
      <c r="F11" s="6">
        <v>0.40784497280096599</v>
      </c>
      <c r="G11" s="5">
        <v>349.41250737508102</v>
      </c>
      <c r="H11" s="5">
        <v>5.1523319067521403</v>
      </c>
      <c r="I11" s="7" t="str">
        <f t="shared" si="12"/>
        <v>B</v>
      </c>
      <c r="J11" s="12" t="str">
        <f>IF(OR($H11&lt;0,$H11&gt;100),"",DataBar(H11))</f>
        <v>█████</v>
      </c>
      <c r="K11" s="21">
        <f t="shared" si="0"/>
        <v>9</v>
      </c>
      <c r="L11" s="34">
        <f t="shared" si="1"/>
        <v>5.1523319067521403</v>
      </c>
      <c r="M11" s="20">
        <f>B8-C7</f>
        <v>2</v>
      </c>
      <c r="P11" s="11">
        <f t="shared" si="2"/>
        <v>3</v>
      </c>
      <c r="Q11" s="5">
        <f t="shared" si="3"/>
        <v>64.151806499052995</v>
      </c>
      <c r="R11" s="5">
        <f t="shared" si="4"/>
        <v>102.682946392304</v>
      </c>
      <c r="S11" s="5">
        <f t="shared" si="5"/>
        <v>38.531139893251009</v>
      </c>
      <c r="T11" s="6">
        <f t="shared" si="6"/>
        <v>0.43</v>
      </c>
      <c r="U11" s="6">
        <f t="shared" si="7"/>
        <v>0.40816779585224999</v>
      </c>
      <c r="V11" s="5">
        <f t="shared" si="8"/>
        <v>96.245840708414704</v>
      </c>
      <c r="W11" s="5">
        <f t="shared" si="9"/>
        <v>5.0772567785464</v>
      </c>
      <c r="X11" s="7" t="str">
        <f t="shared" si="10"/>
        <v>B</v>
      </c>
      <c r="Y11" s="12" t="str">
        <f t="shared" si="11"/>
        <v>█████</v>
      </c>
      <c r="Z11" s="17">
        <v>10</v>
      </c>
    </row>
    <row r="12" spans="1:31">
      <c r="A12" s="47">
        <v>11</v>
      </c>
      <c r="B12" s="5">
        <v>376.72619513233099</v>
      </c>
      <c r="C12" s="5">
        <v>411.95316601254501</v>
      </c>
      <c r="D12" s="5">
        <v>35.226970880214033</v>
      </c>
      <c r="E12" s="6">
        <v>0.43</v>
      </c>
      <c r="F12" s="6">
        <v>0.41738365894356699</v>
      </c>
      <c r="G12" s="5">
        <v>411.32917404174799</v>
      </c>
      <c r="H12" s="5">
        <v>2.9340328038215899</v>
      </c>
      <c r="I12" s="7" t="str">
        <f t="shared" si="12"/>
        <v>A</v>
      </c>
      <c r="J12" s="12" t="str">
        <f>IF(OR($H12&lt;0,$H12&gt;100),"",DataBar(H12))</f>
        <v>███</v>
      </c>
      <c r="K12" s="21">
        <f t="shared" si="0"/>
        <v>27</v>
      </c>
      <c r="L12" s="34">
        <f t="shared" si="1"/>
        <v>2.9340328038215899</v>
      </c>
      <c r="M12" s="20" t="s">
        <v>46</v>
      </c>
      <c r="P12" s="11">
        <f t="shared" si="2"/>
        <v>24</v>
      </c>
      <c r="Q12" s="5">
        <f t="shared" si="3"/>
        <v>843.27485977312699</v>
      </c>
      <c r="R12" s="5">
        <f t="shared" si="4"/>
        <v>880.26405412696101</v>
      </c>
      <c r="S12" s="5">
        <f t="shared" si="5"/>
        <v>36.989194353834023</v>
      </c>
      <c r="T12" s="6">
        <f t="shared" si="6"/>
        <v>0.43</v>
      </c>
      <c r="U12" s="6">
        <f t="shared" si="7"/>
        <v>0.32072677294832802</v>
      </c>
      <c r="V12" s="5">
        <f t="shared" si="8"/>
        <v>865.12544611842998</v>
      </c>
      <c r="W12" s="5">
        <f t="shared" si="9"/>
        <v>5</v>
      </c>
      <c r="X12" s="7" t="str">
        <f t="shared" si="10"/>
        <v>B</v>
      </c>
      <c r="Y12" s="12" t="str">
        <f t="shared" si="11"/>
        <v>█████</v>
      </c>
      <c r="Z12" s="17">
        <v>11</v>
      </c>
    </row>
    <row r="13" spans="1:31">
      <c r="A13" s="47">
        <v>12</v>
      </c>
      <c r="B13" s="5">
        <v>413.95316601254501</v>
      </c>
      <c r="C13" s="5">
        <v>451.38291623478398</v>
      </c>
      <c r="D13" s="5">
        <v>37.429750222238972</v>
      </c>
      <c r="E13" s="6">
        <v>0.43</v>
      </c>
      <c r="F13" s="6">
        <v>0.41428603842661099</v>
      </c>
      <c r="G13" s="5">
        <v>429.91250737508102</v>
      </c>
      <c r="H13" s="5">
        <v>3.6544096682298699</v>
      </c>
      <c r="I13" s="7" t="str">
        <f t="shared" si="12"/>
        <v>A</v>
      </c>
      <c r="J13" s="12" t="str">
        <f>IF(OR($H13&lt;0,$H13&gt;100),"",DataBar(H13))</f>
        <v>████</v>
      </c>
      <c r="K13" s="21">
        <f t="shared" si="0"/>
        <v>26</v>
      </c>
      <c r="L13" s="34">
        <f t="shared" si="1"/>
        <v>3.6544096682298699</v>
      </c>
      <c r="M13" s="20">
        <f>B10-C9</f>
        <v>2</v>
      </c>
      <c r="P13" s="11">
        <f t="shared" si="2"/>
        <v>37</v>
      </c>
      <c r="Q13" s="5">
        <f t="shared" si="3"/>
        <v>1347.9316070309501</v>
      </c>
      <c r="R13" s="5">
        <f t="shared" si="4"/>
        <v>1384.9208013847799</v>
      </c>
      <c r="S13" s="5">
        <f t="shared" si="5"/>
        <v>36.989194353829816</v>
      </c>
      <c r="T13" s="6">
        <f t="shared" si="6"/>
        <v>0.43</v>
      </c>
      <c r="U13" s="6">
        <f t="shared" si="7"/>
        <v>0.40865084387505002</v>
      </c>
      <c r="V13" s="5">
        <f t="shared" si="8"/>
        <v>1368.8222970946199</v>
      </c>
      <c r="W13" s="5">
        <f t="shared" si="9"/>
        <v>4.9000000000000004</v>
      </c>
      <c r="X13" s="7" t="str">
        <f t="shared" si="10"/>
        <v>A</v>
      </c>
      <c r="Y13" s="12" t="str">
        <f t="shared" si="11"/>
        <v>█████</v>
      </c>
      <c r="Z13" s="17">
        <v>12</v>
      </c>
    </row>
    <row r="14" spans="1:31">
      <c r="A14" s="47">
        <v>13</v>
      </c>
      <c r="B14" s="5">
        <v>453.38291623478398</v>
      </c>
      <c r="C14" s="5">
        <v>490.812666457023</v>
      </c>
      <c r="D14" s="5">
        <v>37.429750222239022</v>
      </c>
      <c r="E14" s="6">
        <v>0.43</v>
      </c>
      <c r="F14" s="6">
        <v>0.41790418565083498</v>
      </c>
      <c r="G14" s="5">
        <v>479.82917404174799</v>
      </c>
      <c r="H14" s="5">
        <v>2.8129800812010299</v>
      </c>
      <c r="I14" s="7" t="str">
        <f t="shared" si="12"/>
        <v>A</v>
      </c>
      <c r="J14" s="12" t="str">
        <f>IF(OR($H14&lt;0,$H14&gt;100),"",DataBar(H14))</f>
        <v>███</v>
      </c>
      <c r="K14" s="21">
        <f t="shared" si="0"/>
        <v>29</v>
      </c>
      <c r="L14" s="34">
        <f t="shared" si="1"/>
        <v>2.8129800812010299</v>
      </c>
      <c r="M14" s="20">
        <f>B11-C10</f>
        <v>2</v>
      </c>
      <c r="P14" s="11">
        <f t="shared" si="2"/>
        <v>0</v>
      </c>
      <c r="Q14" s="5">
        <f t="shared" si="3"/>
        <v>0</v>
      </c>
      <c r="R14" s="5">
        <f t="shared" si="4"/>
        <v>0</v>
      </c>
      <c r="S14" s="5">
        <f t="shared" si="5"/>
        <v>0</v>
      </c>
      <c r="T14" s="6">
        <f t="shared" si="6"/>
        <v>0</v>
      </c>
      <c r="U14" s="6">
        <f t="shared" si="7"/>
        <v>0</v>
      </c>
      <c r="V14" s="5">
        <f t="shared" si="8"/>
        <v>0</v>
      </c>
      <c r="W14" s="5">
        <f t="shared" si="9"/>
        <v>0</v>
      </c>
      <c r="X14" s="7">
        <f t="shared" si="10"/>
        <v>0</v>
      </c>
      <c r="Y14" s="12">
        <f t="shared" si="11"/>
        <v>0</v>
      </c>
    </row>
    <row r="15" spans="1:31" ht="15" customHeight="1">
      <c r="A15" s="47">
        <v>14</v>
      </c>
      <c r="B15" s="5">
        <v>492.812666457023</v>
      </c>
      <c r="C15" s="5">
        <v>524.955746258403</v>
      </c>
      <c r="D15" s="5">
        <v>32.143079801379997</v>
      </c>
      <c r="E15" s="6">
        <v>0.43</v>
      </c>
      <c r="F15" s="6">
        <v>0.422614176582218</v>
      </c>
      <c r="G15" s="5">
        <v>496.99584070841502</v>
      </c>
      <c r="H15" s="5">
        <v>1.71763335297238</v>
      </c>
      <c r="I15" s="7" t="str">
        <f t="shared" si="12"/>
        <v>A</v>
      </c>
      <c r="J15" s="12" t="str">
        <f>IF(OR($H15&lt;0,$H15&gt;100),"",DataBar(H15))</f>
        <v>██</v>
      </c>
      <c r="K15" s="21">
        <f t="shared" si="0"/>
        <v>36</v>
      </c>
      <c r="L15" s="34">
        <f t="shared" si="1"/>
        <v>1.71763335297238</v>
      </c>
      <c r="M15" s="20" t="s">
        <v>47</v>
      </c>
    </row>
    <row r="16" spans="1:31">
      <c r="A16" s="47">
        <v>15</v>
      </c>
      <c r="B16" s="5">
        <v>526.955746258403</v>
      </c>
      <c r="C16" s="5">
        <v>533.546585692299</v>
      </c>
      <c r="D16" s="5">
        <v>6.5908394338960079</v>
      </c>
      <c r="E16" s="6">
        <v>0.43</v>
      </c>
      <c r="F16" s="135" t="s">
        <v>45</v>
      </c>
      <c r="G16" s="136"/>
      <c r="H16" s="136"/>
      <c r="I16" s="136"/>
      <c r="J16" s="134"/>
      <c r="K16" s="21">
        <f t="shared" si="0"/>
        <v>37</v>
      </c>
      <c r="L16" s="34">
        <f t="shared" si="1"/>
        <v>0</v>
      </c>
      <c r="M16" s="20">
        <f t="shared" ref="M16:M32" si="13">B13-C12</f>
        <v>2</v>
      </c>
    </row>
    <row r="17" spans="1:36">
      <c r="A17" s="47">
        <v>16</v>
      </c>
      <c r="B17" s="5">
        <v>535.546585692299</v>
      </c>
      <c r="C17" s="5">
        <v>570.99383450671598</v>
      </c>
      <c r="D17" s="5">
        <v>35.44724881441698</v>
      </c>
      <c r="E17" s="6">
        <v>0.43</v>
      </c>
      <c r="F17" s="6">
        <v>0.42064445204649498</v>
      </c>
      <c r="G17" s="5">
        <v>550.74584070841502</v>
      </c>
      <c r="H17" s="5">
        <v>2.1757088263965199</v>
      </c>
      <c r="I17" s="7" t="str">
        <f>IF($H17="","",IF(OR($H17&lt;0,$H17&gt;100),"E",IF($H17&lt;$AA$124,$Z$124,IF($H17&lt;=$AA$125,$Z$125,IF($H17&lt;=$AA$126,$Z$126,IF($H17&lt;=$AA$127,$Z$127,IF($H17&lt;=$AA$128,$Z$128,"")))))))</f>
        <v>A</v>
      </c>
      <c r="J17" s="12" t="str">
        <f>IF(OR($H17&lt;0,$H17&gt;100),"",DataBar(H17))</f>
        <v>██</v>
      </c>
      <c r="K17" s="21">
        <f t="shared" si="0"/>
        <v>34</v>
      </c>
      <c r="L17" s="34">
        <f t="shared" si="1"/>
        <v>2.1757088263965199</v>
      </c>
      <c r="M17" s="20">
        <f t="shared" si="13"/>
        <v>2</v>
      </c>
    </row>
    <row r="18" spans="1:36">
      <c r="A18" s="47">
        <v>17</v>
      </c>
      <c r="B18" s="5">
        <v>572.99383450671598</v>
      </c>
      <c r="C18" s="5">
        <v>610.20330679475296</v>
      </c>
      <c r="D18" s="5">
        <v>37.209472288036977</v>
      </c>
      <c r="E18" s="6">
        <v>0.43</v>
      </c>
      <c r="F18" s="6">
        <v>0.41256577134783801</v>
      </c>
      <c r="G18" s="5">
        <v>604.74584070841502</v>
      </c>
      <c r="H18" s="5">
        <v>4.0544717795725802</v>
      </c>
      <c r="I18" s="7" t="str">
        <f>IF($H18="","",IF(OR($H18&lt;0,$H18&gt;100),"E",IF($H18&lt;$AA$124,$Z$124,IF($H18&lt;=$AA$125,$Z$125,IF($H18&lt;=$AA$126,$Z$126,IF($H18&lt;=$AA$127,$Z$127,IF($H18&lt;=$AA$128,$Z$128,"")))))))</f>
        <v>A</v>
      </c>
      <c r="J18" s="12" t="str">
        <f>IF(OR($H18&lt;0,$H18&gt;100),"",DataBar(H18))</f>
        <v>████</v>
      </c>
      <c r="K18" s="21">
        <f t="shared" si="0"/>
        <v>22</v>
      </c>
      <c r="L18" s="34">
        <f t="shared" si="1"/>
        <v>4.0544717795725802</v>
      </c>
      <c r="M18" s="20">
        <f t="shared" si="13"/>
        <v>2</v>
      </c>
    </row>
    <row r="19" spans="1:36" ht="15" customHeight="1">
      <c r="A19" s="47">
        <v>18</v>
      </c>
      <c r="B19" s="5">
        <v>612.20330679475296</v>
      </c>
      <c r="C19" s="5">
        <v>648.75194528018199</v>
      </c>
      <c r="D19" s="5">
        <v>36.548638485429016</v>
      </c>
      <c r="E19" s="6">
        <v>0.43</v>
      </c>
      <c r="F19" s="6">
        <v>0.41035796744897202</v>
      </c>
      <c r="G19" s="5">
        <v>633.91250737508096</v>
      </c>
      <c r="H19" s="5">
        <v>4.5679145467505302</v>
      </c>
      <c r="I19" s="7" t="str">
        <f>IF($H19="","",IF(OR($H19&lt;0,$H19&gt;100),"E",IF($H19&lt;$AA$124,$Z$124,IF($H19&lt;=$AA$125,$Z$125,IF($H19&lt;=$AA$126,$Z$126,IF($H19&lt;=$AA$127,$Z$127,IF($H19&lt;=$AA$128,$Z$128,"")))))))</f>
        <v>A</v>
      </c>
      <c r="J19" s="12" t="str">
        <f>IF(OR($H19&lt;0,$H19&gt;100),"",DataBar(H19))</f>
        <v>█████</v>
      </c>
      <c r="K19" s="21">
        <f t="shared" si="0"/>
        <v>15</v>
      </c>
      <c r="L19" s="34">
        <f t="shared" si="1"/>
        <v>4.5679145467505302</v>
      </c>
      <c r="M19" s="20">
        <f t="shared" si="13"/>
        <v>2</v>
      </c>
    </row>
    <row r="20" spans="1:36" ht="15" customHeight="1">
      <c r="A20" s="47">
        <v>19</v>
      </c>
      <c r="B20" s="5">
        <v>650.75194528018199</v>
      </c>
      <c r="C20" s="5">
        <v>687.08030583140896</v>
      </c>
      <c r="D20" s="5">
        <v>36.328360551226979</v>
      </c>
      <c r="E20" s="6">
        <v>0.43</v>
      </c>
      <c r="F20" s="6">
        <v>0.42045169031566898</v>
      </c>
      <c r="G20" s="5">
        <v>662.49584070841502</v>
      </c>
      <c r="H20" s="5">
        <v>2.2205371358908699</v>
      </c>
      <c r="I20" s="7" t="str">
        <f>IF($H20="","",IF(OR($H20&lt;0,$H20&gt;100),"E",IF($H20&lt;$AA$124,$Z$124,IF($H20&lt;=$AA$125,$Z$125,IF($H20&lt;=$AA$126,$Z$126,IF($H20&lt;=$AA$127,$Z$127,IF($H20&lt;=$AA$128,$Z$128,"")))))))</f>
        <v>A</v>
      </c>
      <c r="J20" s="12" t="str">
        <f>IF(OR($H20&lt;0,$H20&gt;100),"",DataBar(H20))</f>
        <v>██</v>
      </c>
      <c r="K20" s="21">
        <f t="shared" si="0"/>
        <v>33</v>
      </c>
      <c r="L20" s="34">
        <f t="shared" si="1"/>
        <v>2.2205371358908699</v>
      </c>
      <c r="M20" s="20">
        <f t="shared" si="13"/>
        <v>2</v>
      </c>
    </row>
    <row r="21" spans="1:36">
      <c r="A21" s="47">
        <v>20</v>
      </c>
      <c r="B21" s="5">
        <v>689.08030583140896</v>
      </c>
      <c r="C21" s="5">
        <v>725.84922225104003</v>
      </c>
      <c r="D21" s="5">
        <v>36.768916419631068</v>
      </c>
      <c r="E21" s="6">
        <v>0.43</v>
      </c>
      <c r="F21" s="6">
        <v>0.419067983418413</v>
      </c>
      <c r="G21" s="5">
        <v>706.24584070841502</v>
      </c>
      <c r="H21" s="5">
        <v>2.54232943757841</v>
      </c>
      <c r="I21" s="7" t="str">
        <f>IF($H21="","",IF(OR($H21&lt;0,$H21&gt;100),"E",IF($H21&lt;$AA$124,$Z$124,IF($H21&lt;=$AA$125,$Z$125,IF($H21&lt;=$AA$126,$Z$126,IF($H21&lt;=$AA$127,$Z$127,IF($H21&lt;=$AA$128,$Z$128,"")))))))</f>
        <v>A</v>
      </c>
      <c r="J21" s="12" t="str">
        <f>IF(OR($H21&lt;0,$H21&gt;100),"",DataBar(H21))</f>
        <v>███</v>
      </c>
      <c r="K21" s="21">
        <f t="shared" si="0"/>
        <v>32</v>
      </c>
      <c r="L21" s="34">
        <f t="shared" si="1"/>
        <v>2.54232943757841</v>
      </c>
      <c r="M21" s="20">
        <f t="shared" si="13"/>
        <v>2</v>
      </c>
    </row>
    <row r="22" spans="1:36" ht="15" customHeight="1">
      <c r="A22" s="47">
        <v>21</v>
      </c>
      <c r="B22" s="5">
        <v>727.84922225104003</v>
      </c>
      <c r="C22" s="5">
        <v>764.61813867067201</v>
      </c>
      <c r="D22" s="5">
        <v>36.768916419631978</v>
      </c>
      <c r="E22" s="6">
        <v>0.43</v>
      </c>
      <c r="F22" s="135" t="s">
        <v>37</v>
      </c>
      <c r="G22" s="136"/>
      <c r="H22" s="136"/>
      <c r="I22" s="136"/>
      <c r="J22" s="134"/>
      <c r="K22" s="21">
        <f t="shared" si="0"/>
        <v>37</v>
      </c>
      <c r="L22" s="34">
        <f t="shared" si="1"/>
        <v>0</v>
      </c>
      <c r="M22" s="20">
        <f t="shared" si="13"/>
        <v>2</v>
      </c>
    </row>
    <row r="23" spans="1:36">
      <c r="A23" s="47">
        <v>22</v>
      </c>
      <c r="B23" s="5">
        <v>766.61813867067201</v>
      </c>
      <c r="C23" s="5">
        <v>802.72622128769797</v>
      </c>
      <c r="D23" s="5">
        <v>36.108082617025957</v>
      </c>
      <c r="E23" s="6">
        <v>0.43</v>
      </c>
      <c r="F23" s="6">
        <v>0.41221075522220102</v>
      </c>
      <c r="G23" s="5">
        <v>772.41250737508096</v>
      </c>
      <c r="H23" s="5">
        <v>4.1370336692555103</v>
      </c>
      <c r="I23" s="7" t="str">
        <f t="shared" ref="I23:I32" si="14">IF($H23="","",IF(OR($H23&lt;0,$H23&gt;100),"E",IF($H23&lt;$AA$124,$Z$124,IF($H23&lt;=$AA$125,$Z$125,IF($H23&lt;=$AA$126,$Z$126,IF($H23&lt;=$AA$127,$Z$127,IF($H23&lt;=$AA$128,$Z$128,"")))))))</f>
        <v>A</v>
      </c>
      <c r="J23" s="12" t="str">
        <f>IF(OR($H23&lt;0,$H23&gt;100),"",DataBar(H23))</f>
        <v>████</v>
      </c>
      <c r="K23" s="21">
        <f t="shared" si="0"/>
        <v>20</v>
      </c>
      <c r="L23" s="34">
        <f t="shared" si="1"/>
        <v>4.1370336692555103</v>
      </c>
      <c r="M23" s="20">
        <f t="shared" si="13"/>
        <v>2</v>
      </c>
    </row>
    <row r="24" spans="1:36">
      <c r="A24" s="47">
        <v>23</v>
      </c>
      <c r="B24" s="5">
        <v>804.72622128769797</v>
      </c>
      <c r="C24" s="5">
        <v>841.27485977312699</v>
      </c>
      <c r="D24" s="5">
        <v>36.548638485429016</v>
      </c>
      <c r="E24" s="6">
        <v>0.43</v>
      </c>
      <c r="F24" s="6">
        <v>0.40985389016427198</v>
      </c>
      <c r="G24" s="5">
        <v>820.24584070841502</v>
      </c>
      <c r="H24" s="5">
        <v>4.6851418222621799</v>
      </c>
      <c r="I24" s="7" t="str">
        <f t="shared" si="14"/>
        <v>A</v>
      </c>
      <c r="J24" s="12" t="str">
        <f>IF(OR($H24&lt;0,$H24&gt;100),"",DataBar(H24))</f>
        <v>█████</v>
      </c>
      <c r="K24" s="21">
        <f t="shared" si="0"/>
        <v>14</v>
      </c>
      <c r="L24" s="34">
        <f t="shared" si="1"/>
        <v>4.6851418222621799</v>
      </c>
      <c r="M24" s="20">
        <f t="shared" si="13"/>
        <v>2</v>
      </c>
    </row>
    <row r="25" spans="1:36">
      <c r="A25" s="47">
        <v>24</v>
      </c>
      <c r="B25" s="5">
        <v>843.27485977312699</v>
      </c>
      <c r="C25" s="5">
        <v>880.26405412696101</v>
      </c>
      <c r="D25" s="5">
        <v>36.989194353834023</v>
      </c>
      <c r="E25" s="6">
        <v>0.43</v>
      </c>
      <c r="F25" s="6">
        <v>0.32072677294832802</v>
      </c>
      <c r="G25" s="5">
        <v>865.12544611842998</v>
      </c>
      <c r="H25" s="5">
        <v>5</v>
      </c>
      <c r="I25" s="7" t="str">
        <f t="shared" si="14"/>
        <v>B</v>
      </c>
      <c r="J25" s="12" t="str">
        <f>IF(OR($H25&lt;0,$H25&gt;100),"",DataBar(H25))</f>
        <v>█████</v>
      </c>
      <c r="K25" s="21">
        <f t="shared" si="0"/>
        <v>11</v>
      </c>
      <c r="L25" s="34">
        <f t="shared" si="1"/>
        <v>5</v>
      </c>
      <c r="M25" s="20">
        <f t="shared" si="13"/>
        <v>2</v>
      </c>
    </row>
    <row r="26" spans="1:36" ht="15" customHeight="1">
      <c r="A26" s="47">
        <v>25</v>
      </c>
      <c r="B26" s="5">
        <v>882.26405412696101</v>
      </c>
      <c r="C26" s="5">
        <v>918.81269261239004</v>
      </c>
      <c r="D26" s="5">
        <v>36.548638485429016</v>
      </c>
      <c r="E26" s="6">
        <v>0.43</v>
      </c>
      <c r="F26" s="6">
        <v>0.41860928513569101</v>
      </c>
      <c r="G26" s="5">
        <v>887.29869530409803</v>
      </c>
      <c r="H26" s="5">
        <v>2.6490034568160801</v>
      </c>
      <c r="I26" s="7" t="str">
        <f t="shared" si="14"/>
        <v>A</v>
      </c>
      <c r="J26" s="12" t="str">
        <f>IF(OR($H26&lt;0,$H26&gt;100),"",DataBar(H26))</f>
        <v>███</v>
      </c>
      <c r="K26" s="21">
        <f t="shared" si="0"/>
        <v>30</v>
      </c>
      <c r="L26" s="34">
        <f t="shared" si="1"/>
        <v>2.6490034568160801</v>
      </c>
      <c r="M26" s="20">
        <f t="shared" si="13"/>
        <v>2</v>
      </c>
    </row>
    <row r="27" spans="1:36" ht="15" customHeight="1">
      <c r="A27" s="47">
        <v>26</v>
      </c>
      <c r="B27" s="5">
        <v>920.81269261239004</v>
      </c>
      <c r="C27" s="5">
        <v>957.36133109781895</v>
      </c>
      <c r="D27" s="5">
        <v>36.54863848542891</v>
      </c>
      <c r="E27" s="6">
        <v>0.43</v>
      </c>
      <c r="F27" s="6">
        <v>0.39496781949695298</v>
      </c>
      <c r="G27" s="5">
        <v>955.91025882201302</v>
      </c>
      <c r="H27" s="5">
        <v>8.1470187216387409</v>
      </c>
      <c r="I27" s="7" t="str">
        <f t="shared" si="14"/>
        <v>B</v>
      </c>
      <c r="J27" s="12" t="str">
        <f>IF(OR($H27&lt;0,$H27&gt;100),"",DataBar(H27))</f>
        <v>████████</v>
      </c>
      <c r="K27" s="21">
        <f t="shared" si="0"/>
        <v>3</v>
      </c>
      <c r="L27" s="34">
        <f t="shared" si="1"/>
        <v>8.1470187216387409</v>
      </c>
      <c r="M27" s="20">
        <f t="shared" si="13"/>
        <v>2</v>
      </c>
    </row>
    <row r="28" spans="1:36">
      <c r="A28" s="47">
        <v>27</v>
      </c>
      <c r="B28" s="5">
        <v>959.36133109781895</v>
      </c>
      <c r="C28" s="5">
        <v>996.13024751745104</v>
      </c>
      <c r="D28" s="5">
        <v>36.768916419632092</v>
      </c>
      <c r="E28" s="6">
        <v>0.43</v>
      </c>
      <c r="F28" s="6">
        <v>0.38727541068921301</v>
      </c>
      <c r="G28" s="5">
        <v>984.86099172103604</v>
      </c>
      <c r="H28" s="5">
        <v>9.8000000000000007</v>
      </c>
      <c r="I28" s="7" t="str">
        <f t="shared" si="14"/>
        <v>B</v>
      </c>
      <c r="J28" s="12" t="str">
        <f>IF(OR($H28&lt;0,$H28&gt;100),"",DataBar(H28))</f>
        <v>██████████</v>
      </c>
      <c r="K28" s="21">
        <f t="shared" si="0"/>
        <v>2</v>
      </c>
      <c r="L28" s="34">
        <f t="shared" si="1"/>
        <v>9.8000000000000007</v>
      </c>
      <c r="M28" s="20">
        <f t="shared" si="13"/>
        <v>2</v>
      </c>
      <c r="AE28" s="140" t="s">
        <v>8</v>
      </c>
      <c r="AF28" s="139"/>
      <c r="AG28" s="140" t="s">
        <v>15</v>
      </c>
      <c r="AH28" s="139"/>
      <c r="AI28" s="146" t="s">
        <v>16</v>
      </c>
      <c r="AJ28" s="139"/>
    </row>
    <row r="29" spans="1:36" ht="15" customHeight="1">
      <c r="A29" s="47">
        <v>28</v>
      </c>
      <c r="B29" s="5">
        <v>998.13024751745104</v>
      </c>
      <c r="C29" s="5">
        <v>1034.8991639370799</v>
      </c>
      <c r="D29" s="5">
        <v>36.768916419628908</v>
      </c>
      <c r="E29" s="6">
        <v>0.43</v>
      </c>
      <c r="F29" s="6">
        <v>0.40121786111007501</v>
      </c>
      <c r="G29" s="5">
        <v>1020.17084514123</v>
      </c>
      <c r="H29" s="5">
        <v>6.6935206720756097</v>
      </c>
      <c r="I29" s="7" t="str">
        <f t="shared" si="14"/>
        <v>B</v>
      </c>
      <c r="J29" s="12" t="str">
        <f>IF(OR($H29&lt;0,$H29&gt;100),"",DataBar(H29))</f>
        <v>███████</v>
      </c>
      <c r="K29" s="21">
        <f t="shared" si="0"/>
        <v>4</v>
      </c>
      <c r="L29" s="34">
        <f t="shared" si="1"/>
        <v>6.6935206720756097</v>
      </c>
      <c r="M29" s="20">
        <f t="shared" si="13"/>
        <v>2</v>
      </c>
      <c r="AE29" s="141"/>
      <c r="AF29" s="131"/>
      <c r="AG29" s="141"/>
      <c r="AH29" s="131"/>
      <c r="AI29" s="141"/>
      <c r="AJ29" s="131"/>
    </row>
    <row r="30" spans="1:36">
      <c r="A30" s="47">
        <v>29</v>
      </c>
      <c r="B30" s="5">
        <v>1036.8991639370799</v>
      </c>
      <c r="C30" s="5">
        <v>1073.88835829092</v>
      </c>
      <c r="D30" s="5">
        <v>36.989194353840048</v>
      </c>
      <c r="E30" s="6">
        <v>0.43</v>
      </c>
      <c r="F30" s="6">
        <v>0.40457275388845798</v>
      </c>
      <c r="G30" s="5">
        <v>1061.5888011672901</v>
      </c>
      <c r="H30" s="5">
        <v>5.9133130491956702</v>
      </c>
      <c r="I30" s="7" t="str">
        <f t="shared" si="14"/>
        <v>B</v>
      </c>
      <c r="J30" s="12" t="str">
        <f>IF(OR($H30&lt;0,$H30&gt;100),"",DataBar(H30))</f>
        <v>██████</v>
      </c>
      <c r="K30" s="21">
        <f t="shared" si="0"/>
        <v>5</v>
      </c>
      <c r="L30" s="34">
        <f t="shared" si="1"/>
        <v>5.9133130491956702</v>
      </c>
      <c r="M30" s="20">
        <f t="shared" si="13"/>
        <v>2</v>
      </c>
      <c r="AE30" s="138" t="s">
        <v>17</v>
      </c>
      <c r="AF30" s="139"/>
      <c r="AG30" s="133">
        <f>COUNTIF(I:I,AE30)</f>
        <v>25</v>
      </c>
      <c r="AH30" s="134"/>
      <c r="AI30" s="144">
        <f>AG30/$AG$34</f>
        <v>0.69444444444444442</v>
      </c>
      <c r="AJ30" s="134"/>
    </row>
    <row r="31" spans="1:36" ht="15" customHeight="1">
      <c r="A31" s="47">
        <v>30</v>
      </c>
      <c r="B31" s="5">
        <v>1075.88835829092</v>
      </c>
      <c r="C31" s="5">
        <v>1113.0978305789499</v>
      </c>
      <c r="D31" s="5">
        <v>37.209472288029929</v>
      </c>
      <c r="E31" s="6">
        <v>0.43</v>
      </c>
      <c r="F31" s="6">
        <v>0.411488425373992</v>
      </c>
      <c r="G31" s="5">
        <v>1103.5924656623999</v>
      </c>
      <c r="H31" s="5">
        <v>4.3050173548854902</v>
      </c>
      <c r="I31" s="7" t="str">
        <f t="shared" si="14"/>
        <v>A</v>
      </c>
      <c r="J31" s="12" t="str">
        <f>IF(OR($H31&lt;0,$H31&gt;100),"",DataBar(H31))</f>
        <v>████</v>
      </c>
      <c r="K31" s="21">
        <f t="shared" si="0"/>
        <v>18</v>
      </c>
      <c r="L31" s="34">
        <f t="shared" si="1"/>
        <v>4.3050173548854902</v>
      </c>
      <c r="M31" s="20">
        <f t="shared" si="13"/>
        <v>2</v>
      </c>
      <c r="AE31" s="145" t="s">
        <v>18</v>
      </c>
      <c r="AF31" s="143"/>
      <c r="AG31" s="133">
        <f>COUNTIF(I:I,AE31)</f>
        <v>10</v>
      </c>
      <c r="AH31" s="134"/>
      <c r="AI31" s="144">
        <f>AG31/$AG$34</f>
        <v>0.27777777777777779</v>
      </c>
      <c r="AJ31" s="134"/>
    </row>
    <row r="32" spans="1:36">
      <c r="A32" s="47">
        <v>31</v>
      </c>
      <c r="B32" s="5">
        <v>1115.0978305789499</v>
      </c>
      <c r="C32" s="5">
        <v>1151.64646906438</v>
      </c>
      <c r="D32" s="5">
        <v>36.548638485430047</v>
      </c>
      <c r="E32" s="6">
        <v>0.43</v>
      </c>
      <c r="F32" s="6">
        <v>0.413624328381415</v>
      </c>
      <c r="G32" s="5">
        <v>1150.9511790174499</v>
      </c>
      <c r="H32" s="5">
        <v>3.8082957252523699</v>
      </c>
      <c r="I32" s="7" t="str">
        <f t="shared" si="14"/>
        <v>A</v>
      </c>
      <c r="J32" s="12" t="str">
        <f>IF(OR($H32&lt;0,$H32&gt;100),"",DataBar(H32))</f>
        <v>████</v>
      </c>
      <c r="K32" s="21">
        <f t="shared" si="0"/>
        <v>25</v>
      </c>
      <c r="L32" s="34">
        <f t="shared" si="1"/>
        <v>3.8082957252523699</v>
      </c>
      <c r="M32" s="20">
        <f t="shared" si="13"/>
        <v>2</v>
      </c>
      <c r="AE32" s="142" t="s">
        <v>19</v>
      </c>
      <c r="AF32" s="143"/>
      <c r="AG32" s="133">
        <f>COUNTIF(I:I,AE32)</f>
        <v>1</v>
      </c>
      <c r="AH32" s="134"/>
      <c r="AI32" s="144">
        <f>AG32/$AG$34</f>
        <v>2.7777777777777776E-2</v>
      </c>
      <c r="AJ32" s="134"/>
    </row>
    <row r="33" spans="1:38" ht="15" customHeight="1">
      <c r="A33" s="47">
        <v>32</v>
      </c>
      <c r="B33" s="5">
        <v>1153.64646906438</v>
      </c>
      <c r="C33" s="5">
        <v>1187.55177233938</v>
      </c>
      <c r="D33" s="5">
        <v>33.905303275000051</v>
      </c>
      <c r="E33" s="6">
        <v>0.43</v>
      </c>
      <c r="F33" s="135" t="s">
        <v>38</v>
      </c>
      <c r="G33" s="136"/>
      <c r="H33" s="136"/>
      <c r="I33" s="136"/>
      <c r="J33" s="134"/>
      <c r="K33" s="21">
        <f t="shared" si="0"/>
        <v>37</v>
      </c>
      <c r="L33" s="34">
        <f t="shared" si="1"/>
        <v>0</v>
      </c>
      <c r="M33" s="20"/>
      <c r="AE33" s="130" t="s">
        <v>20</v>
      </c>
      <c r="AF33" s="131"/>
      <c r="AG33" s="133">
        <f>COUNTIF(I:I,AE33)</f>
        <v>0</v>
      </c>
      <c r="AH33" s="134"/>
      <c r="AI33" s="144">
        <f>AG33/$AG$34</f>
        <v>0</v>
      </c>
      <c r="AJ33" s="134"/>
      <c r="AL33" s="17">
        <f>38+14+41+8</f>
        <v>101</v>
      </c>
    </row>
    <row r="34" spans="1:38" ht="15" customHeight="1">
      <c r="A34" s="47">
        <v>33</v>
      </c>
      <c r="B34" s="5">
        <v>1189.55177233938</v>
      </c>
      <c r="C34" s="5">
        <v>1227.20180049583</v>
      </c>
      <c r="D34" s="5">
        <v>37.650028156449928</v>
      </c>
      <c r="E34" s="6">
        <v>0.43</v>
      </c>
      <c r="F34" s="6">
        <v>0.405933622484348</v>
      </c>
      <c r="G34" s="5">
        <v>1213.45463992951</v>
      </c>
      <c r="H34" s="5">
        <v>5.5968319803840201</v>
      </c>
      <c r="I34" s="7" t="str">
        <f t="shared" ref="I34:I42" si="15">IF($H34="","",IF(OR($H34&lt;0,$H34&gt;100),"E",IF($H34&lt;$AA$124,$Z$124,IF($H34&lt;=$AA$125,$Z$125,IF($H34&lt;=$AA$126,$Z$126,IF($H34&lt;=$AA$127,$Z$127,IF($H34&lt;=$AA$128,$Z$128,"")))))))</f>
        <v>B</v>
      </c>
      <c r="J34" s="12" t="str">
        <f>IF(OR($H34&lt;0,$H34&gt;100),"",DataBar(H34))</f>
        <v>██████</v>
      </c>
      <c r="K34" s="21">
        <f t="shared" si="0"/>
        <v>6</v>
      </c>
      <c r="L34" s="34">
        <f t="shared" si="1"/>
        <v>5.5968319803840201</v>
      </c>
      <c r="M34" s="20"/>
      <c r="AE34" s="137" t="s">
        <v>21</v>
      </c>
      <c r="AF34" s="134"/>
      <c r="AG34" s="133">
        <f>SUM(AG30:AG33)</f>
        <v>36</v>
      </c>
      <c r="AH34" s="134"/>
      <c r="AI34" s="144">
        <f>AG34/$AG$34</f>
        <v>1</v>
      </c>
      <c r="AJ34" s="134"/>
    </row>
    <row r="35" spans="1:38" ht="14.7" customHeight="1">
      <c r="A35" s="47">
        <v>34</v>
      </c>
      <c r="B35" s="5">
        <v>1229.20180049583</v>
      </c>
      <c r="C35" s="5">
        <v>1267.2923845206701</v>
      </c>
      <c r="D35" s="5">
        <v>38.090584024840147</v>
      </c>
      <c r="E35" s="6">
        <v>0.43</v>
      </c>
      <c r="F35" s="6">
        <v>0.41351413117357499</v>
      </c>
      <c r="G35" s="5">
        <v>1259.6419363464399</v>
      </c>
      <c r="H35" s="5">
        <v>3.8339229828894701</v>
      </c>
      <c r="I35" s="7" t="str">
        <f t="shared" si="15"/>
        <v>A</v>
      </c>
      <c r="J35" s="12" t="str">
        <f>IF(OR($H35&lt;0,$H35&gt;100),"",DataBar(H35))</f>
        <v>████</v>
      </c>
      <c r="K35" s="21">
        <f t="shared" si="0"/>
        <v>24</v>
      </c>
      <c r="L35" s="34">
        <f t="shared" si="1"/>
        <v>3.8339229828894701</v>
      </c>
      <c r="M35" s="20"/>
    </row>
    <row r="36" spans="1:38">
      <c r="A36" s="47">
        <v>35</v>
      </c>
      <c r="B36" s="5">
        <v>1269.2923845206701</v>
      </c>
      <c r="C36" s="5">
        <v>1307.82352441392</v>
      </c>
      <c r="D36" s="5">
        <v>38.531139893249929</v>
      </c>
      <c r="E36" s="6">
        <v>0.43</v>
      </c>
      <c r="F36" s="6">
        <v>0.42194076496898603</v>
      </c>
      <c r="G36" s="5">
        <v>1281.0621317861801</v>
      </c>
      <c r="H36" s="5">
        <v>1.87424070488701</v>
      </c>
      <c r="I36" s="7" t="str">
        <f t="shared" si="15"/>
        <v>A</v>
      </c>
      <c r="J36" s="12" t="str">
        <f>IF(OR($H36&lt;0,$H36&gt;100),"",DataBar(H36))</f>
        <v>██</v>
      </c>
      <c r="K36" s="21">
        <f t="shared" si="0"/>
        <v>35</v>
      </c>
      <c r="L36" s="34">
        <f t="shared" si="1"/>
        <v>1.87424070488701</v>
      </c>
      <c r="M36" s="20"/>
    </row>
    <row r="37" spans="1:38">
      <c r="A37" s="47">
        <v>36</v>
      </c>
      <c r="B37" s="5">
        <v>1309.82352441392</v>
      </c>
      <c r="C37" s="5">
        <v>1345.9316070309501</v>
      </c>
      <c r="D37" s="5">
        <v>36.10808261703005</v>
      </c>
      <c r="E37" s="6">
        <v>0.43</v>
      </c>
      <c r="F37" s="6">
        <v>0.41768261332328599</v>
      </c>
      <c r="G37" s="5">
        <v>1338.6807003655499</v>
      </c>
      <c r="H37" s="5">
        <v>2.86450852946825</v>
      </c>
      <c r="I37" s="7" t="str">
        <f t="shared" si="15"/>
        <v>A</v>
      </c>
      <c r="J37" s="12" t="str">
        <f>IF(OR($H37&lt;0,$H37&gt;100),"",DataBar(H37))</f>
        <v>███</v>
      </c>
      <c r="K37" s="21">
        <f t="shared" si="0"/>
        <v>28</v>
      </c>
      <c r="L37" s="34">
        <f t="shared" si="1"/>
        <v>2.86450852946825</v>
      </c>
      <c r="M37" s="20"/>
      <c r="T37" s="35" t="s">
        <v>22</v>
      </c>
    </row>
    <row r="38" spans="1:38" ht="15.75" customHeight="1" thickBot="1">
      <c r="A38" s="47">
        <v>37</v>
      </c>
      <c r="B38" s="5">
        <v>1347.9316070309501</v>
      </c>
      <c r="C38" s="5">
        <v>1384.9208013847799</v>
      </c>
      <c r="D38" s="5">
        <v>36.989194353829816</v>
      </c>
      <c r="E38" s="6">
        <v>0.43</v>
      </c>
      <c r="F38" s="6">
        <v>0.40865084387505002</v>
      </c>
      <c r="G38" s="5">
        <v>1368.8222970946199</v>
      </c>
      <c r="H38" s="5">
        <v>4.9000000000000004</v>
      </c>
      <c r="I38" s="7" t="str">
        <f t="shared" si="15"/>
        <v>A</v>
      </c>
      <c r="J38" s="12" t="str">
        <f>IF(OR($H38&lt;0,$H38&gt;100),"",DataBar(H38))</f>
        <v>█████</v>
      </c>
      <c r="K38" s="21">
        <f t="shared" si="0"/>
        <v>12</v>
      </c>
      <c r="L38" s="34">
        <f t="shared" si="1"/>
        <v>4.9000000000000004</v>
      </c>
      <c r="M38" s="20"/>
      <c r="Q38" s="5"/>
      <c r="R38" s="5"/>
      <c r="T38" s="30">
        <v>27.6</v>
      </c>
      <c r="U38" s="30">
        <v>5.2</v>
      </c>
      <c r="V38" s="69"/>
    </row>
    <row r="39" spans="1:38" ht="15" customHeight="1" thickBot="1">
      <c r="A39" s="47">
        <v>38</v>
      </c>
      <c r="B39" s="5">
        <v>1386.9208013847799</v>
      </c>
      <c r="C39" s="5">
        <v>1423.46943987021</v>
      </c>
      <c r="D39" s="5">
        <v>36.548638485430047</v>
      </c>
      <c r="E39" s="6">
        <v>0.43</v>
      </c>
      <c r="F39" s="6">
        <v>0.41877469945186602</v>
      </c>
      <c r="G39" s="5">
        <v>1420.75601777463</v>
      </c>
      <c r="H39" s="5">
        <v>2.6105350111938099</v>
      </c>
      <c r="I39" s="7" t="str">
        <f t="shared" si="15"/>
        <v>A</v>
      </c>
      <c r="J39" s="12" t="str">
        <f>IF(OR($H39&lt;0,$H39&gt;100),"",DataBar(H39))</f>
        <v>███</v>
      </c>
      <c r="K39" s="21">
        <f t="shared" si="0"/>
        <v>31</v>
      </c>
      <c r="L39" s="34">
        <f t="shared" si="1"/>
        <v>2.6105350111938099</v>
      </c>
      <c r="M39" s="20"/>
      <c r="Q39" s="5"/>
      <c r="R39" s="5">
        <v>2.8</v>
      </c>
      <c r="T39" s="30">
        <v>64.5</v>
      </c>
      <c r="U39" s="30">
        <v>5.2</v>
      </c>
      <c r="V39" s="69"/>
    </row>
    <row r="40" spans="1:38" ht="15" customHeight="1" thickBot="1">
      <c r="A40" s="47">
        <v>39</v>
      </c>
      <c r="B40" s="5">
        <v>1425.46943987021</v>
      </c>
      <c r="C40" s="5">
        <v>1462.6789121582499</v>
      </c>
      <c r="D40" s="5">
        <v>37.209472288039933</v>
      </c>
      <c r="E40" s="6">
        <v>0.43</v>
      </c>
      <c r="F40" s="6">
        <v>0.41079562099455802</v>
      </c>
      <c r="G40" s="5">
        <v>1453.56944579271</v>
      </c>
      <c r="H40" s="5">
        <v>4.4661346524282104</v>
      </c>
      <c r="I40" s="7" t="str">
        <f t="shared" si="15"/>
        <v>A</v>
      </c>
      <c r="J40" s="12" t="str">
        <f>IF(OR($H40&lt;0,$H40&gt;100),"",DataBar(H40))</f>
        <v>████</v>
      </c>
      <c r="K40" s="21">
        <f t="shared" si="0"/>
        <v>17</v>
      </c>
      <c r="L40" s="34">
        <f t="shared" si="1"/>
        <v>4.4661346524282104</v>
      </c>
      <c r="M40" s="20"/>
      <c r="Q40" s="5"/>
      <c r="R40" s="5"/>
      <c r="T40" s="30">
        <v>95.8</v>
      </c>
      <c r="U40" s="30">
        <v>5.2</v>
      </c>
      <c r="V40" s="69"/>
    </row>
    <row r="41" spans="1:38" ht="15.75" customHeight="1" thickBot="1">
      <c r="A41" s="47">
        <v>40</v>
      </c>
      <c r="B41" s="5">
        <v>1464.6789121582499</v>
      </c>
      <c r="C41" s="5">
        <v>1500.56671684107</v>
      </c>
      <c r="D41" s="5">
        <v>35.88780468282016</v>
      </c>
      <c r="E41" s="6">
        <v>0.43</v>
      </c>
      <c r="F41" s="6">
        <v>0.41196224088264299</v>
      </c>
      <c r="G41" s="5">
        <v>1474.35963301027</v>
      </c>
      <c r="H41" s="5">
        <v>4.1948277017108202</v>
      </c>
      <c r="I41" s="7" t="str">
        <f t="shared" si="15"/>
        <v>A</v>
      </c>
      <c r="J41" s="12" t="str">
        <f>IF(OR($H41&lt;0,$H41&gt;100),"",DataBar(H41))</f>
        <v>████</v>
      </c>
      <c r="K41" s="21">
        <f t="shared" si="0"/>
        <v>19</v>
      </c>
      <c r="L41" s="34">
        <f t="shared" si="1"/>
        <v>4.1948277017108202</v>
      </c>
      <c r="M41" s="20"/>
      <c r="Q41" s="5"/>
      <c r="R41" s="5"/>
      <c r="T41" s="30">
        <v>117.2</v>
      </c>
      <c r="U41" s="30">
        <v>3.9</v>
      </c>
      <c r="V41" s="69"/>
    </row>
    <row r="42" spans="1:38" ht="15" customHeight="1" thickBot="1">
      <c r="A42" s="47">
        <v>41</v>
      </c>
      <c r="B42" s="5">
        <v>1502.56671684107</v>
      </c>
      <c r="C42" s="5">
        <v>1541.5</v>
      </c>
      <c r="D42" s="5">
        <v>38.933283158929953</v>
      </c>
      <c r="E42" s="6">
        <v>0.43</v>
      </c>
      <c r="F42" s="6">
        <v>0.39846998054096799</v>
      </c>
      <c r="G42" s="5">
        <v>1516.7749547231999</v>
      </c>
      <c r="H42" s="5">
        <v>15</v>
      </c>
      <c r="I42" s="7" t="str">
        <f t="shared" si="15"/>
        <v>C</v>
      </c>
      <c r="J42" s="12" t="str">
        <f>IF(OR($H42&lt;0,$H42&gt;100),"",DataBar(H42))</f>
        <v>███████████████</v>
      </c>
      <c r="K42" s="21">
        <f t="shared" si="0"/>
        <v>1</v>
      </c>
      <c r="L42" s="34">
        <f t="shared" si="1"/>
        <v>15</v>
      </c>
      <c r="M42" s="20"/>
      <c r="Q42" s="5"/>
      <c r="R42" s="5"/>
      <c r="T42" s="30">
        <v>172.3</v>
      </c>
      <c r="U42" s="30">
        <v>5.3</v>
      </c>
      <c r="V42" s="69"/>
    </row>
    <row r="43" spans="1:38" ht="15" customHeight="1" thickBot="1">
      <c r="G43" s="5"/>
      <c r="I43" s="7"/>
      <c r="K43" s="21"/>
      <c r="L43" s="34"/>
      <c r="M43" s="20"/>
      <c r="Q43" s="5"/>
      <c r="R43" s="5"/>
      <c r="T43" s="30">
        <v>188</v>
      </c>
      <c r="U43" s="30">
        <v>5.4</v>
      </c>
      <c r="V43" s="69"/>
    </row>
    <row r="44" spans="1:38" ht="15" customHeight="1" thickBot="1">
      <c r="G44" s="5"/>
      <c r="I44" s="7"/>
      <c r="K44" s="21"/>
      <c r="L44" s="34"/>
      <c r="M44" s="20"/>
      <c r="Q44" s="5"/>
      <c r="R44" s="5"/>
      <c r="T44" s="30">
        <v>226.9</v>
      </c>
      <c r="U44" s="30">
        <v>4.8</v>
      </c>
      <c r="V44" s="69"/>
    </row>
    <row r="45" spans="1:38" ht="15" customHeight="1" thickBot="1">
      <c r="G45" s="5"/>
      <c r="I45" s="7"/>
      <c r="K45" s="21"/>
      <c r="L45" s="34"/>
      <c r="M45" s="20"/>
      <c r="Q45" s="5"/>
      <c r="R45" s="5"/>
      <c r="T45" s="30">
        <v>267</v>
      </c>
      <c r="U45" s="30">
        <v>3</v>
      </c>
      <c r="V45" s="69"/>
    </row>
    <row r="46" spans="1:38" ht="15" customHeight="1" thickBot="1">
      <c r="G46" s="5"/>
      <c r="I46" s="7"/>
      <c r="K46" s="21"/>
      <c r="L46" s="34"/>
      <c r="M46" s="20"/>
      <c r="Q46" s="5"/>
      <c r="R46" s="5"/>
      <c r="T46" s="30">
        <v>334.8</v>
      </c>
      <c r="U46" s="30">
        <v>4.7</v>
      </c>
      <c r="V46" s="69"/>
    </row>
    <row r="47" spans="1:38" ht="15" customHeight="1" thickBot="1">
      <c r="G47" s="5"/>
      <c r="I47" s="7"/>
      <c r="K47" s="21"/>
      <c r="L47" s="34"/>
      <c r="M47" s="20"/>
      <c r="Q47" s="5"/>
      <c r="R47" s="5"/>
      <c r="T47" s="30">
        <v>346.6</v>
      </c>
      <c r="U47" s="30">
        <v>7.2</v>
      </c>
      <c r="V47" s="69"/>
    </row>
    <row r="48" spans="1:38" ht="15" customHeight="1" thickBot="1">
      <c r="G48" s="5"/>
      <c r="I48" s="7"/>
      <c r="K48" s="21"/>
      <c r="L48" s="34"/>
      <c r="M48" s="20"/>
      <c r="Q48" s="5"/>
      <c r="R48" s="5"/>
      <c r="T48" s="30">
        <v>397.5</v>
      </c>
      <c r="U48" s="30">
        <v>2.6</v>
      </c>
      <c r="V48" s="69"/>
    </row>
    <row r="49" spans="7:35" ht="15" customHeight="1" thickBot="1">
      <c r="G49" s="5"/>
      <c r="I49" s="7"/>
      <c r="K49" s="21"/>
      <c r="L49" s="34"/>
      <c r="M49" s="20"/>
      <c r="Q49" s="5"/>
      <c r="R49" s="5"/>
      <c r="T49" s="30">
        <v>430.4</v>
      </c>
      <c r="U49" s="30">
        <v>4</v>
      </c>
      <c r="V49" s="69"/>
    </row>
    <row r="50" spans="7:35" ht="15" customHeight="1" thickBot="1">
      <c r="G50" s="5"/>
      <c r="I50" s="7"/>
      <c r="K50" s="21"/>
      <c r="L50" s="34"/>
      <c r="M50" s="20"/>
      <c r="Q50" s="5"/>
      <c r="R50" s="5"/>
      <c r="T50" s="30">
        <v>472.6</v>
      </c>
      <c r="U50" s="30">
        <v>4.3</v>
      </c>
      <c r="V50" s="69"/>
      <c r="AA50" s="24"/>
      <c r="AB50" s="25"/>
    </row>
    <row r="51" spans="7:35" ht="15" customHeight="1" thickBot="1">
      <c r="G51" s="5"/>
      <c r="I51" s="7"/>
      <c r="K51" s="21"/>
      <c r="L51" s="34"/>
      <c r="M51" s="20"/>
      <c r="Q51" s="5"/>
      <c r="R51" s="5"/>
      <c r="T51" s="30">
        <v>529.29999999999995</v>
      </c>
      <c r="U51" s="30">
        <v>3.6</v>
      </c>
      <c r="V51" s="69"/>
    </row>
    <row r="52" spans="7:35" ht="15" customHeight="1" thickBot="1">
      <c r="G52" s="5"/>
      <c r="I52" s="7"/>
      <c r="K52" s="21"/>
      <c r="L52" s="34"/>
      <c r="M52" s="20"/>
      <c r="Q52" s="5"/>
      <c r="R52" s="5"/>
      <c r="T52" s="30">
        <v>549.20000000000005</v>
      </c>
      <c r="U52" s="30">
        <v>3.6</v>
      </c>
      <c r="V52" s="69"/>
    </row>
    <row r="53" spans="7:35" ht="15" customHeight="1" thickBot="1">
      <c r="G53" s="5"/>
      <c r="I53" s="7"/>
      <c r="K53" s="21"/>
      <c r="L53" s="34"/>
      <c r="M53" s="20"/>
      <c r="Q53" s="5"/>
      <c r="R53" s="5"/>
      <c r="T53" s="30">
        <v>606</v>
      </c>
      <c r="U53" s="30">
        <v>4.3</v>
      </c>
      <c r="V53" s="69"/>
      <c r="AH53" s="144"/>
      <c r="AI53" s="134"/>
    </row>
    <row r="54" spans="7:35" ht="15" customHeight="1" thickBot="1">
      <c r="G54" s="5"/>
      <c r="I54" s="7"/>
      <c r="K54" s="21"/>
      <c r="L54" s="34"/>
      <c r="M54" s="20"/>
      <c r="Q54" s="5"/>
      <c r="R54" s="5"/>
      <c r="T54" s="30">
        <v>635.20000000000005</v>
      </c>
      <c r="U54" s="30">
        <v>5.4</v>
      </c>
      <c r="V54" s="69"/>
    </row>
    <row r="55" spans="7:35" ht="15" customHeight="1" thickBot="1">
      <c r="G55" s="5"/>
      <c r="I55" s="7"/>
      <c r="K55" s="21"/>
      <c r="L55" s="34"/>
      <c r="M55" s="20"/>
      <c r="P55" s="20"/>
      <c r="Q55" s="5"/>
      <c r="R55" s="5"/>
      <c r="T55" s="30">
        <v>675.6</v>
      </c>
      <c r="U55" s="30">
        <v>3.2</v>
      </c>
      <c r="V55" s="69"/>
    </row>
    <row r="56" spans="7:35" ht="15" customHeight="1" thickBot="1">
      <c r="G56" s="5"/>
      <c r="I56" s="7"/>
      <c r="K56" s="21"/>
      <c r="L56" s="34"/>
      <c r="M56" s="20"/>
      <c r="Q56" s="5"/>
      <c r="R56" s="5"/>
      <c r="T56" s="30">
        <v>699.3</v>
      </c>
      <c r="U56" s="30">
        <v>3</v>
      </c>
      <c r="V56" s="69"/>
    </row>
    <row r="57" spans="7:35" ht="15" customHeight="1" thickBot="1">
      <c r="G57" s="5"/>
      <c r="I57" s="7"/>
      <c r="K57" s="21"/>
      <c r="L57" s="34"/>
      <c r="M57" s="20"/>
      <c r="Q57" s="5"/>
      <c r="R57" s="5"/>
      <c r="T57" s="30">
        <v>762.2</v>
      </c>
      <c r="U57" s="30">
        <v>3.3</v>
      </c>
      <c r="V57" s="69"/>
      <c r="AC57" s="144"/>
      <c r="AD57" s="134"/>
    </row>
    <row r="58" spans="7:35" ht="15" customHeight="1" thickBot="1">
      <c r="G58" s="5"/>
      <c r="I58" s="7"/>
      <c r="K58" s="21"/>
      <c r="L58" s="34"/>
      <c r="M58" s="20"/>
      <c r="Q58" s="5"/>
      <c r="R58" s="5"/>
      <c r="T58" s="30">
        <v>792.5</v>
      </c>
      <c r="U58" s="30">
        <v>5</v>
      </c>
      <c r="V58" s="69"/>
    </row>
    <row r="59" spans="7:35" ht="15" customHeight="1" thickBot="1">
      <c r="G59" s="5"/>
      <c r="I59" s="7"/>
      <c r="K59" s="21"/>
      <c r="L59" s="34"/>
      <c r="M59" s="20"/>
      <c r="Q59" s="5"/>
      <c r="R59" s="5"/>
      <c r="T59" s="30">
        <v>838.6</v>
      </c>
      <c r="U59" s="30">
        <v>4.3</v>
      </c>
      <c r="V59" s="69"/>
    </row>
    <row r="60" spans="7:35" ht="15" customHeight="1" thickBot="1">
      <c r="G60" s="5"/>
      <c r="I60" s="7"/>
      <c r="K60" s="21"/>
      <c r="L60" s="34"/>
      <c r="M60" s="20"/>
      <c r="Q60" s="5"/>
      <c r="R60" s="5"/>
      <c r="T60" s="30">
        <v>865</v>
      </c>
      <c r="U60" s="30">
        <v>24.1</v>
      </c>
      <c r="V60" s="69"/>
    </row>
    <row r="61" spans="7:35" ht="15" customHeight="1" thickBot="1">
      <c r="G61" s="5"/>
      <c r="I61" s="7"/>
      <c r="K61" s="21"/>
      <c r="L61" s="34"/>
      <c r="M61" s="20"/>
      <c r="Q61" s="5"/>
      <c r="R61" s="5"/>
      <c r="T61" s="30">
        <v>887.7</v>
      </c>
      <c r="U61" s="30">
        <v>8.5</v>
      </c>
      <c r="V61" s="69"/>
    </row>
    <row r="62" spans="7:35" ht="15" customHeight="1" thickBot="1">
      <c r="G62" s="5"/>
      <c r="I62" s="7"/>
      <c r="K62" s="21"/>
      <c r="L62" s="34"/>
      <c r="M62" s="20"/>
      <c r="Q62" s="5"/>
      <c r="R62" s="5"/>
      <c r="T62" s="30">
        <v>956.3</v>
      </c>
      <c r="U62" s="30">
        <v>6.2</v>
      </c>
      <c r="V62" s="69"/>
    </row>
    <row r="63" spans="7:35" ht="15" customHeight="1" thickBot="1">
      <c r="G63" s="5"/>
      <c r="I63" s="7"/>
      <c r="K63" s="21"/>
      <c r="L63" s="34"/>
      <c r="M63" s="20" t="s">
        <v>48</v>
      </c>
      <c r="Q63" s="5"/>
      <c r="R63" s="5"/>
      <c r="T63" s="30">
        <v>978.1</v>
      </c>
      <c r="U63" s="30">
        <v>8.3000000000000007</v>
      </c>
      <c r="V63" s="69"/>
    </row>
    <row r="64" spans="7:35" ht="15" customHeight="1" thickBot="1">
      <c r="G64" s="5"/>
      <c r="I64" s="7"/>
      <c r="K64" s="21"/>
      <c r="L64" s="34"/>
      <c r="M64" s="20"/>
      <c r="Q64" s="5"/>
      <c r="R64" s="5"/>
      <c r="T64" s="30">
        <v>1018.5</v>
      </c>
      <c r="U64" s="30">
        <v>6</v>
      </c>
      <c r="V64" s="69"/>
    </row>
    <row r="65" spans="7:22" ht="15" customHeight="1" thickBot="1">
      <c r="G65" s="5"/>
      <c r="I65" s="7"/>
      <c r="K65" s="21"/>
      <c r="L65" s="34"/>
      <c r="M65" s="20"/>
      <c r="Q65" s="5"/>
      <c r="R65" s="5"/>
      <c r="T65" s="30">
        <v>1059.5</v>
      </c>
      <c r="U65" s="30">
        <v>5.5</v>
      </c>
      <c r="V65" s="69"/>
    </row>
    <row r="66" spans="7:22" ht="15" customHeight="1" thickBot="1">
      <c r="G66" s="5"/>
      <c r="I66" s="7"/>
      <c r="K66" s="21"/>
      <c r="L66" s="34"/>
      <c r="M66" s="20"/>
      <c r="N66" s="20"/>
      <c r="Q66" s="5"/>
      <c r="R66" s="5"/>
      <c r="T66" s="30">
        <v>1102.4000000000001</v>
      </c>
      <c r="U66" s="30">
        <v>4.7</v>
      </c>
      <c r="V66" s="69"/>
    </row>
    <row r="67" spans="7:22" ht="15" customHeight="1" thickBot="1">
      <c r="G67" s="5"/>
      <c r="I67" s="7"/>
      <c r="K67" s="21"/>
      <c r="L67" s="34"/>
      <c r="M67" s="20" t="s">
        <v>46</v>
      </c>
      <c r="N67" s="20"/>
      <c r="Q67" s="5"/>
      <c r="R67" s="5"/>
      <c r="T67" s="30">
        <v>1150.7</v>
      </c>
      <c r="U67" s="30">
        <v>3.5</v>
      </c>
      <c r="V67" s="69"/>
    </row>
    <row r="68" spans="7:22" ht="15" customHeight="1" thickBot="1">
      <c r="G68" s="5"/>
      <c r="I68" s="7"/>
      <c r="K68" s="21"/>
      <c r="L68" s="34"/>
      <c r="M68" s="20"/>
      <c r="N68" s="20"/>
      <c r="Q68" s="5"/>
      <c r="R68" s="5"/>
      <c r="T68" s="30">
        <v>1157.5</v>
      </c>
      <c r="U68" s="30">
        <v>5.6</v>
      </c>
      <c r="V68" s="69"/>
    </row>
    <row r="69" spans="7:22" ht="14.4" customHeight="1" thickBot="1">
      <c r="G69" s="5"/>
      <c r="I69" s="7"/>
      <c r="K69" s="21"/>
      <c r="L69" s="34"/>
      <c r="M69" s="20"/>
      <c r="N69" s="18"/>
      <c r="O69" s="18"/>
      <c r="Q69" s="5"/>
      <c r="R69" s="5"/>
      <c r="T69" s="68"/>
      <c r="U69" s="68"/>
      <c r="V69" s="69"/>
    </row>
    <row r="70" spans="7:22" ht="15" customHeight="1" thickBot="1">
      <c r="G70" s="5"/>
      <c r="I70" s="7"/>
      <c r="K70" s="21"/>
      <c r="L70" s="34"/>
      <c r="M70" s="20"/>
      <c r="N70" s="20"/>
      <c r="Q70" s="5"/>
      <c r="R70" s="5"/>
      <c r="T70" s="68"/>
      <c r="U70" s="68"/>
      <c r="V70" s="69"/>
    </row>
    <row r="71" spans="7:22" ht="14.4" customHeight="1" thickBot="1">
      <c r="G71" s="5"/>
      <c r="I71" s="7"/>
      <c r="K71" s="21"/>
      <c r="L71" s="34"/>
      <c r="M71" s="20"/>
      <c r="N71" s="20"/>
      <c r="Q71" s="5"/>
      <c r="R71" s="5"/>
      <c r="T71" s="68"/>
      <c r="U71" s="68"/>
      <c r="V71" s="69"/>
    </row>
    <row r="72" spans="7:22" ht="14.4" customHeight="1" thickBot="1">
      <c r="G72" s="5"/>
      <c r="I72" s="7"/>
      <c r="K72" s="21"/>
      <c r="L72" s="34"/>
      <c r="M72" s="20"/>
      <c r="N72" s="20"/>
      <c r="Q72" s="5"/>
      <c r="R72" s="5"/>
      <c r="T72" s="68"/>
      <c r="U72" s="68"/>
      <c r="V72" s="69"/>
    </row>
    <row r="73" spans="7:22" ht="15" customHeight="1" thickBot="1">
      <c r="G73" s="5"/>
      <c r="I73" s="7"/>
      <c r="K73" s="21"/>
      <c r="L73" s="34"/>
      <c r="M73" s="20"/>
      <c r="Q73" s="5"/>
      <c r="R73" s="5"/>
      <c r="T73" s="68"/>
      <c r="U73" s="68"/>
      <c r="V73" s="69"/>
    </row>
    <row r="74" spans="7:22" ht="15" customHeight="1" thickBot="1">
      <c r="G74" s="5"/>
      <c r="I74" s="7"/>
      <c r="K74" s="21"/>
      <c r="L74" s="34"/>
      <c r="M74" s="20"/>
      <c r="N74" s="20"/>
      <c r="Q74" s="5"/>
      <c r="R74" s="5"/>
      <c r="T74" s="68"/>
      <c r="U74" s="68"/>
      <c r="V74" s="69"/>
    </row>
    <row r="75" spans="7:22" ht="15" customHeight="1" thickBot="1">
      <c r="G75" s="5"/>
      <c r="I75" s="7"/>
      <c r="K75" s="21"/>
      <c r="L75" s="34"/>
      <c r="M75" s="20"/>
      <c r="N75" s="20"/>
      <c r="Q75" s="5"/>
      <c r="R75" s="5"/>
      <c r="T75" s="68"/>
      <c r="U75" s="68"/>
      <c r="V75" s="69"/>
    </row>
    <row r="76" spans="7:22" ht="15" customHeight="1" thickBot="1">
      <c r="G76" s="5"/>
      <c r="I76" s="7"/>
      <c r="K76" s="21"/>
      <c r="L76" s="34"/>
      <c r="M76" s="20"/>
      <c r="N76" s="20"/>
      <c r="Q76" s="5"/>
      <c r="R76" s="5"/>
      <c r="T76" s="68"/>
      <c r="U76" s="68"/>
      <c r="V76" s="69"/>
    </row>
    <row r="77" spans="7:22" ht="14.4" customHeight="1" thickBot="1">
      <c r="G77" s="5"/>
      <c r="I77" s="7"/>
      <c r="K77" s="21"/>
      <c r="L77" s="34"/>
      <c r="M77" s="20"/>
      <c r="N77" s="20"/>
      <c r="Q77" s="5"/>
      <c r="R77" s="5"/>
      <c r="T77" s="68"/>
      <c r="U77" s="68"/>
      <c r="V77" s="69"/>
    </row>
    <row r="78" spans="7:22" ht="14.4" customHeight="1" thickBot="1">
      <c r="G78" s="5"/>
      <c r="I78" s="7"/>
      <c r="K78" s="21"/>
      <c r="L78" s="34"/>
      <c r="M78" s="20"/>
      <c r="N78" s="20"/>
      <c r="Q78" s="5"/>
      <c r="R78" s="5"/>
      <c r="T78" s="68"/>
      <c r="U78" s="68"/>
      <c r="V78" s="69"/>
    </row>
    <row r="79" spans="7:22" ht="14.4" customHeight="1" thickBot="1">
      <c r="G79" s="5"/>
      <c r="I79" s="7"/>
      <c r="K79" s="21"/>
      <c r="L79" s="34"/>
      <c r="M79" s="20"/>
      <c r="N79" s="20"/>
      <c r="Q79" s="5"/>
      <c r="R79" s="5"/>
      <c r="T79" s="68"/>
      <c r="U79" s="68"/>
      <c r="V79" s="69"/>
    </row>
    <row r="80" spans="7:22" ht="14.4" customHeight="1" thickBot="1">
      <c r="G80" s="5"/>
      <c r="I80" s="7"/>
      <c r="K80" s="21"/>
      <c r="L80" s="34"/>
      <c r="M80" s="20"/>
      <c r="N80" s="20"/>
      <c r="Q80" s="5"/>
      <c r="R80" s="5"/>
      <c r="T80" s="68"/>
      <c r="U80" s="68"/>
      <c r="V80" s="69"/>
    </row>
    <row r="81" spans="7:22" ht="15" customHeight="1" thickBot="1">
      <c r="G81" s="5"/>
      <c r="I81" s="7"/>
      <c r="K81" s="21"/>
      <c r="L81" s="34"/>
      <c r="M81" s="20"/>
      <c r="N81" s="20"/>
      <c r="O81" s="20"/>
      <c r="Q81" s="5"/>
      <c r="R81" s="5"/>
      <c r="T81" s="68"/>
      <c r="U81" s="68"/>
      <c r="V81" s="69"/>
    </row>
    <row r="82" spans="7:22" ht="14.4" customHeight="1" thickBot="1">
      <c r="G82" s="5"/>
      <c r="I82" s="7"/>
      <c r="K82" s="21"/>
      <c r="L82" s="34"/>
      <c r="M82" s="20"/>
      <c r="N82" s="20"/>
      <c r="O82" s="20"/>
      <c r="Q82" s="5"/>
      <c r="R82" s="5"/>
      <c r="T82" s="68"/>
      <c r="U82" s="68"/>
      <c r="V82" s="69"/>
    </row>
    <row r="83" spans="7:22" ht="14.4" customHeight="1" thickBot="1">
      <c r="G83" s="5"/>
      <c r="I83" s="7"/>
      <c r="K83" s="21"/>
      <c r="L83" s="34"/>
      <c r="M83" s="20"/>
      <c r="N83" s="20"/>
      <c r="O83" s="20"/>
      <c r="Q83" s="5"/>
      <c r="R83" s="5"/>
      <c r="T83" s="68"/>
      <c r="U83" s="68"/>
      <c r="V83" s="69"/>
    </row>
    <row r="84" spans="7:22" ht="14.4" customHeight="1" thickBot="1">
      <c r="G84" s="5"/>
      <c r="I84" s="7"/>
      <c r="K84" s="21"/>
      <c r="L84" s="34"/>
      <c r="M84" s="20"/>
      <c r="N84" s="20"/>
      <c r="O84" s="20"/>
      <c r="Q84" s="5"/>
      <c r="R84" s="5"/>
      <c r="T84" s="68"/>
      <c r="U84" s="68"/>
      <c r="V84" s="69"/>
    </row>
    <row r="85" spans="7:22" ht="14.4" customHeight="1" thickBot="1">
      <c r="G85" s="5"/>
      <c r="I85" s="7"/>
      <c r="K85" s="21"/>
      <c r="L85" s="34"/>
      <c r="M85" s="20"/>
      <c r="N85" s="20"/>
      <c r="O85" s="20"/>
      <c r="Q85" s="5"/>
      <c r="R85" s="5"/>
      <c r="T85" s="68"/>
      <c r="U85" s="68"/>
      <c r="V85" s="69"/>
    </row>
    <row r="86" spans="7:22" ht="14.4" customHeight="1" thickBot="1">
      <c r="G86" s="5"/>
      <c r="I86" s="7"/>
      <c r="K86" s="21"/>
      <c r="L86" s="34"/>
      <c r="M86" s="20"/>
      <c r="N86" s="20"/>
      <c r="O86" s="20"/>
      <c r="Q86" s="5"/>
      <c r="R86" s="5"/>
      <c r="T86" s="68"/>
      <c r="U86" s="68"/>
      <c r="V86" s="69"/>
    </row>
    <row r="87" spans="7:22" ht="14.4" customHeight="1" thickBot="1">
      <c r="G87" s="5"/>
      <c r="I87" s="7"/>
      <c r="K87" s="21"/>
      <c r="L87" s="34"/>
      <c r="M87" s="20"/>
      <c r="N87" s="20"/>
      <c r="O87" s="20"/>
      <c r="Q87" s="5"/>
      <c r="R87" s="5"/>
      <c r="T87" s="68"/>
      <c r="U87" s="68"/>
      <c r="V87" s="69"/>
    </row>
    <row r="88" spans="7:22" ht="14.4" customHeight="1" thickBot="1">
      <c r="G88" s="5"/>
      <c r="I88" s="7"/>
      <c r="K88" s="21"/>
      <c r="L88" s="34"/>
      <c r="M88" s="20"/>
      <c r="N88" s="20"/>
      <c r="O88" s="20"/>
      <c r="Q88" s="5"/>
      <c r="R88" s="5"/>
      <c r="T88" s="68"/>
      <c r="U88" s="68"/>
      <c r="V88" s="69"/>
    </row>
    <row r="89" spans="7:22" ht="14.4" customHeight="1" thickBot="1">
      <c r="G89" s="5"/>
      <c r="I89" s="7"/>
      <c r="K89" s="21"/>
      <c r="L89" s="34"/>
      <c r="M89" s="20"/>
      <c r="N89" s="20"/>
      <c r="O89" s="20"/>
      <c r="Q89" s="5"/>
      <c r="R89" s="5"/>
      <c r="T89" s="68"/>
      <c r="U89" s="68"/>
      <c r="V89" s="69"/>
    </row>
    <row r="90" spans="7:22" ht="14.4" customHeight="1" thickBot="1">
      <c r="G90" s="5"/>
      <c r="I90" s="7"/>
      <c r="K90" s="21"/>
      <c r="L90" s="34"/>
      <c r="M90" s="20"/>
      <c r="N90" s="20"/>
      <c r="O90" s="20"/>
      <c r="Q90" s="5"/>
      <c r="R90" s="5"/>
      <c r="T90" s="68"/>
      <c r="U90" s="68"/>
      <c r="V90" s="69"/>
    </row>
    <row r="91" spans="7:22" ht="14.4" customHeight="1" thickBot="1">
      <c r="G91" s="5"/>
      <c r="I91" s="7"/>
      <c r="K91" s="21"/>
      <c r="L91" s="34"/>
      <c r="M91" s="20"/>
      <c r="N91" s="20"/>
      <c r="O91" s="20"/>
      <c r="Q91" s="5"/>
      <c r="R91" s="5"/>
      <c r="T91" s="68"/>
      <c r="U91" s="68"/>
      <c r="V91" s="69"/>
    </row>
    <row r="92" spans="7:22" ht="14.4" customHeight="1" thickBot="1">
      <c r="G92" s="5"/>
      <c r="I92" s="7"/>
      <c r="K92" s="21"/>
      <c r="L92" s="34"/>
      <c r="M92" s="20"/>
      <c r="N92" s="20"/>
      <c r="O92" s="20"/>
      <c r="Q92" s="5"/>
      <c r="R92" s="5"/>
      <c r="T92" s="68"/>
      <c r="U92" s="68"/>
      <c r="V92" s="69"/>
    </row>
    <row r="93" spans="7:22" ht="14.4" customHeight="1" thickBot="1">
      <c r="G93" s="5"/>
      <c r="I93" s="7"/>
      <c r="K93" s="21"/>
      <c r="L93" s="34"/>
      <c r="M93" s="20"/>
      <c r="N93" s="20"/>
      <c r="O93" s="20"/>
      <c r="Q93" s="5"/>
      <c r="R93" s="5"/>
      <c r="T93" s="68"/>
      <c r="U93" s="68"/>
      <c r="V93" s="69"/>
    </row>
    <row r="94" spans="7:22" ht="14.4" customHeight="1" thickBot="1">
      <c r="G94" s="5"/>
      <c r="I94" s="7"/>
      <c r="K94" s="21"/>
      <c r="L94" s="34"/>
      <c r="M94" s="20"/>
      <c r="N94" s="20"/>
      <c r="O94" s="20"/>
      <c r="Q94" s="5"/>
      <c r="R94" s="5"/>
      <c r="T94" s="68"/>
      <c r="U94" s="68"/>
      <c r="V94" s="69"/>
    </row>
    <row r="95" spans="7:22" ht="14.4" customHeight="1" thickBot="1">
      <c r="G95" s="5"/>
      <c r="I95" s="7"/>
      <c r="K95" s="21"/>
      <c r="L95" s="34"/>
      <c r="M95" s="20"/>
      <c r="N95" s="20"/>
      <c r="O95" s="20"/>
      <c r="Q95" s="5"/>
      <c r="R95" s="5"/>
      <c r="T95" s="68"/>
      <c r="U95" s="68"/>
      <c r="V95" s="69"/>
    </row>
    <row r="96" spans="7:22" ht="14.4" customHeight="1" thickBot="1">
      <c r="G96" s="5"/>
      <c r="I96" s="7"/>
      <c r="K96" s="21"/>
      <c r="L96" s="34"/>
      <c r="M96" s="20"/>
      <c r="N96" s="20"/>
      <c r="O96" s="20"/>
      <c r="Q96" s="5"/>
      <c r="R96" s="5"/>
      <c r="T96" s="68"/>
      <c r="U96" s="68"/>
      <c r="V96" s="69"/>
    </row>
    <row r="97" spans="7:22" ht="14.4" customHeight="1" thickBot="1">
      <c r="G97" s="5"/>
      <c r="I97" s="7"/>
      <c r="K97" s="21"/>
      <c r="L97" s="34"/>
      <c r="M97" s="20"/>
      <c r="N97" s="20"/>
      <c r="O97" s="20"/>
      <c r="Q97" s="5"/>
      <c r="R97" s="5"/>
      <c r="T97" s="68"/>
      <c r="U97" s="68"/>
      <c r="V97" s="69"/>
    </row>
    <row r="98" spans="7:22" ht="14.4" customHeight="1" thickBot="1">
      <c r="G98" s="5"/>
      <c r="I98" s="7"/>
      <c r="K98" s="21"/>
      <c r="L98" s="34"/>
      <c r="M98" s="20"/>
      <c r="N98" s="20"/>
      <c r="O98" s="20"/>
      <c r="Q98" s="5"/>
      <c r="R98" s="5"/>
      <c r="T98" s="68"/>
      <c r="U98" s="68"/>
      <c r="V98" s="69"/>
    </row>
    <row r="99" spans="7:22" ht="15" customHeight="1" thickBot="1">
      <c r="G99" s="5"/>
      <c r="I99" s="7"/>
      <c r="K99" s="21"/>
      <c r="L99" s="34"/>
      <c r="M99" s="20"/>
      <c r="N99" s="20"/>
      <c r="O99" s="20"/>
      <c r="Q99" s="5"/>
      <c r="R99" s="5"/>
      <c r="T99" s="68"/>
      <c r="U99" s="68"/>
      <c r="V99" s="69"/>
    </row>
    <row r="100" spans="7:22" ht="15" customHeight="1" thickBot="1">
      <c r="G100" s="5"/>
      <c r="I100" s="7"/>
      <c r="K100" s="21"/>
      <c r="L100" s="34"/>
      <c r="M100" s="20"/>
      <c r="N100" s="20"/>
      <c r="O100" s="20"/>
      <c r="Q100" s="5"/>
      <c r="R100" s="5"/>
      <c r="T100" s="68"/>
      <c r="U100" s="68"/>
      <c r="V100" s="69"/>
    </row>
    <row r="101" spans="7:22" ht="14.4" customHeight="1" thickBot="1">
      <c r="G101" s="5"/>
      <c r="I101" s="7"/>
      <c r="K101" s="21"/>
      <c r="L101" s="34"/>
      <c r="M101" s="20"/>
      <c r="N101" s="20"/>
      <c r="O101" s="20"/>
      <c r="Q101" s="5"/>
      <c r="R101" s="5"/>
      <c r="T101" s="68"/>
      <c r="U101" s="68"/>
      <c r="V101" s="69"/>
    </row>
    <row r="102" spans="7:22" ht="14.4" customHeight="1" thickBot="1">
      <c r="G102" s="5"/>
      <c r="I102" s="7"/>
      <c r="K102" s="21"/>
      <c r="L102" s="34"/>
      <c r="M102" s="20"/>
      <c r="N102" s="20"/>
      <c r="O102" s="20"/>
      <c r="Q102" s="5"/>
      <c r="R102" s="5"/>
      <c r="T102" s="68"/>
      <c r="U102" s="68"/>
      <c r="V102" s="69"/>
    </row>
    <row r="103" spans="7:22" ht="14.4" customHeight="1" thickBot="1">
      <c r="G103" s="5"/>
      <c r="I103" s="7"/>
      <c r="K103" s="21"/>
      <c r="L103" s="34"/>
      <c r="M103" s="20"/>
      <c r="N103" s="20"/>
      <c r="Q103" s="5"/>
      <c r="R103" s="5"/>
      <c r="T103" s="68"/>
      <c r="U103" s="68"/>
      <c r="V103" s="69"/>
    </row>
    <row r="104" spans="7:22" ht="14.4" customHeight="1" thickBot="1">
      <c r="G104" s="5"/>
      <c r="I104" s="7"/>
      <c r="K104" s="21"/>
      <c r="L104" s="34"/>
      <c r="M104" s="20"/>
      <c r="N104" s="20"/>
      <c r="Q104" s="5"/>
      <c r="R104" s="5"/>
      <c r="T104" s="68"/>
      <c r="U104" s="68"/>
      <c r="V104" s="69"/>
    </row>
    <row r="105" spans="7:22" ht="14.4" customHeight="1" thickBot="1">
      <c r="G105" s="5"/>
      <c r="I105" s="7"/>
      <c r="K105" s="21"/>
      <c r="L105" s="34"/>
      <c r="M105" s="20"/>
      <c r="N105" s="20"/>
      <c r="Q105" s="5"/>
      <c r="R105" s="5"/>
      <c r="T105" s="68"/>
      <c r="U105" s="68"/>
      <c r="V105" s="69"/>
    </row>
    <row r="106" spans="7:22" ht="14.4" customHeight="1" thickBot="1">
      <c r="G106" s="5"/>
      <c r="I106" s="7"/>
      <c r="K106" s="21"/>
      <c r="L106" s="34"/>
      <c r="M106" s="20"/>
      <c r="N106" s="20"/>
      <c r="Q106" s="5"/>
      <c r="R106" s="5"/>
      <c r="T106" s="68"/>
      <c r="U106" s="68"/>
      <c r="V106" s="69"/>
    </row>
    <row r="107" spans="7:22" ht="14.4" customHeight="1" thickBot="1">
      <c r="G107" s="5"/>
      <c r="I107" s="7"/>
      <c r="K107" s="21"/>
      <c r="L107" s="34"/>
      <c r="M107" s="20"/>
      <c r="N107" s="20"/>
      <c r="Q107" s="5"/>
      <c r="R107" s="5"/>
      <c r="T107" s="68"/>
      <c r="U107" s="68"/>
      <c r="V107" s="69"/>
    </row>
    <row r="108" spans="7:22" ht="14.4" customHeight="1" thickBot="1">
      <c r="G108" s="5"/>
      <c r="I108" s="7"/>
      <c r="K108" s="21"/>
      <c r="L108" s="34"/>
      <c r="M108" s="20"/>
      <c r="N108" s="20"/>
      <c r="Q108" s="5"/>
      <c r="R108" s="5"/>
      <c r="T108" s="68"/>
      <c r="U108" s="68"/>
      <c r="V108" s="69"/>
    </row>
    <row r="109" spans="7:22" ht="14.4" customHeight="1" thickBot="1">
      <c r="G109" s="5"/>
      <c r="I109" s="7"/>
      <c r="K109" s="21"/>
      <c r="L109" s="34"/>
      <c r="M109" s="20"/>
      <c r="N109" s="20"/>
      <c r="Q109" s="5"/>
      <c r="R109" s="5"/>
      <c r="T109" s="68"/>
      <c r="U109" s="68"/>
      <c r="V109" s="69"/>
    </row>
    <row r="110" spans="7:22" ht="14.4" customHeight="1" thickBot="1">
      <c r="G110" s="5"/>
      <c r="I110" s="7"/>
      <c r="K110" s="21"/>
      <c r="L110" s="34"/>
      <c r="M110" s="20"/>
      <c r="N110" s="20"/>
      <c r="Q110" s="5"/>
      <c r="R110" s="5"/>
      <c r="T110" s="68"/>
      <c r="U110" s="68"/>
      <c r="V110" s="69"/>
    </row>
    <row r="111" spans="7:22" ht="15" customHeight="1" thickBot="1">
      <c r="G111" s="5"/>
      <c r="I111" s="7"/>
      <c r="K111" s="21"/>
      <c r="L111" s="34"/>
      <c r="M111" s="20"/>
      <c r="N111" s="20"/>
      <c r="Q111" s="5"/>
      <c r="R111" s="5"/>
      <c r="T111" s="68"/>
      <c r="U111" s="68"/>
      <c r="V111" s="69"/>
    </row>
    <row r="112" spans="7:22" ht="14.4" customHeight="1" thickBot="1">
      <c r="G112" s="5"/>
      <c r="I112" s="7"/>
      <c r="K112" s="21"/>
      <c r="L112" s="34"/>
      <c r="M112" s="20"/>
      <c r="N112" s="20"/>
      <c r="Q112" s="5"/>
      <c r="R112" s="5"/>
      <c r="T112" s="68"/>
      <c r="U112" s="68"/>
      <c r="V112" s="69"/>
    </row>
    <row r="113" spans="7:27" ht="14.4" customHeight="1" thickBot="1">
      <c r="G113" s="5"/>
      <c r="I113" s="7"/>
      <c r="K113" s="21"/>
      <c r="L113" s="34"/>
      <c r="M113" s="20"/>
      <c r="N113" s="20"/>
      <c r="Q113" s="5"/>
      <c r="R113" s="5"/>
      <c r="T113" s="68"/>
      <c r="U113" s="68"/>
      <c r="V113" s="69"/>
    </row>
    <row r="114" spans="7:27" ht="14.4" customHeight="1" thickBot="1">
      <c r="G114" s="5"/>
      <c r="I114" s="7"/>
      <c r="K114" s="21"/>
      <c r="L114" s="34"/>
      <c r="M114" s="20"/>
      <c r="N114" s="20"/>
      <c r="Q114" s="5"/>
      <c r="R114" s="5"/>
      <c r="T114" s="68"/>
      <c r="U114" s="68"/>
      <c r="V114" s="69"/>
    </row>
    <row r="115" spans="7:27" ht="14.4" customHeight="1" thickBot="1">
      <c r="G115" s="5"/>
      <c r="I115" s="7"/>
      <c r="K115" s="21"/>
      <c r="L115" s="34"/>
      <c r="M115" s="20"/>
      <c r="N115" s="20"/>
      <c r="Q115" s="5"/>
      <c r="R115" s="5"/>
      <c r="T115" s="68"/>
      <c r="U115" s="68"/>
      <c r="V115" s="69"/>
    </row>
    <row r="116" spans="7:27" ht="14.4" customHeight="1" thickBot="1">
      <c r="G116" s="5"/>
      <c r="I116" s="7"/>
      <c r="K116" s="21"/>
      <c r="L116" s="34"/>
      <c r="M116" s="20"/>
      <c r="N116" s="20"/>
      <c r="Q116" s="5"/>
      <c r="R116" s="5"/>
      <c r="T116" s="68"/>
      <c r="U116" s="68"/>
      <c r="V116" s="69"/>
    </row>
    <row r="117" spans="7:27" ht="15" customHeight="1" thickBot="1">
      <c r="G117" s="5"/>
      <c r="I117" s="7"/>
      <c r="K117" s="21"/>
      <c r="L117" s="34"/>
      <c r="M117" s="20"/>
      <c r="N117" s="20"/>
      <c r="Q117" s="5"/>
      <c r="R117" s="5"/>
      <c r="T117" s="68"/>
      <c r="U117" s="68"/>
      <c r="V117" s="69"/>
    </row>
    <row r="118" spans="7:27" ht="14.4" customHeight="1" thickBot="1">
      <c r="G118" s="5"/>
      <c r="I118" s="7"/>
      <c r="K118" s="21"/>
      <c r="L118" s="34"/>
      <c r="M118" s="20"/>
      <c r="N118" s="20"/>
      <c r="Q118" s="5"/>
      <c r="R118" s="5"/>
      <c r="T118" s="68"/>
      <c r="U118" s="68"/>
      <c r="V118" s="69"/>
    </row>
    <row r="119" spans="7:27" ht="15" customHeight="1" thickBot="1">
      <c r="G119" s="5"/>
      <c r="I119" s="7"/>
      <c r="K119" s="21"/>
      <c r="L119" s="34"/>
      <c r="M119" s="20"/>
      <c r="N119" s="20"/>
      <c r="Q119" s="5"/>
      <c r="R119" s="5"/>
      <c r="T119" s="68"/>
      <c r="U119" s="68"/>
      <c r="V119" s="69"/>
    </row>
    <row r="120" spans="7:27" ht="15" customHeight="1" thickBot="1">
      <c r="G120" s="5"/>
      <c r="I120" s="7"/>
      <c r="K120" s="21"/>
      <c r="L120" s="34"/>
      <c r="M120" s="20"/>
      <c r="N120" s="20"/>
      <c r="Q120" s="5"/>
      <c r="R120" s="5"/>
      <c r="T120" s="68"/>
      <c r="U120" s="68"/>
      <c r="V120" s="69"/>
    </row>
    <row r="121" spans="7:27" ht="14.4" customHeight="1" thickBot="1">
      <c r="G121" s="5"/>
      <c r="I121" s="7"/>
      <c r="K121" s="21"/>
      <c r="L121" s="34"/>
      <c r="M121" s="20"/>
      <c r="N121" s="20"/>
      <c r="Q121" s="5"/>
      <c r="R121" s="5"/>
      <c r="T121" s="68"/>
      <c r="U121" s="68"/>
      <c r="V121" s="69"/>
    </row>
    <row r="122" spans="7:27" ht="14.4" customHeight="1" thickBot="1">
      <c r="G122" s="5"/>
      <c r="I122" s="7"/>
      <c r="K122" s="21"/>
      <c r="L122" s="34"/>
      <c r="M122" s="20"/>
      <c r="N122" s="20"/>
      <c r="Q122" s="5"/>
      <c r="R122" s="5"/>
      <c r="T122" s="68"/>
      <c r="U122" s="68"/>
      <c r="V122" s="69"/>
    </row>
    <row r="123" spans="7:27" ht="15" customHeight="1" thickBot="1">
      <c r="G123" s="5"/>
      <c r="I123" s="7"/>
      <c r="K123" s="21"/>
      <c r="L123" s="34"/>
      <c r="M123" s="20"/>
      <c r="N123" s="20"/>
      <c r="Q123" s="5"/>
      <c r="R123" s="5"/>
      <c r="T123" s="68"/>
      <c r="U123" s="68"/>
      <c r="V123" s="69"/>
      <c r="Z123" s="20"/>
      <c r="AA123" s="22" t="s">
        <v>32</v>
      </c>
    </row>
    <row r="124" spans="7:27" ht="14.4" customHeight="1" thickBot="1">
      <c r="G124" s="5"/>
      <c r="I124" s="7"/>
      <c r="K124" s="21"/>
      <c r="L124" s="34"/>
      <c r="M124" s="20"/>
      <c r="N124" s="20"/>
      <c r="Q124" s="5"/>
      <c r="R124" s="5"/>
      <c r="T124" s="68"/>
      <c r="U124" s="68"/>
      <c r="V124" s="69"/>
      <c r="Y124" s="71"/>
      <c r="Z124" s="72" t="s">
        <v>17</v>
      </c>
      <c r="AA124" s="23">
        <v>5</v>
      </c>
    </row>
    <row r="125" spans="7:27" ht="14.4" customHeight="1" thickBot="1">
      <c r="G125" s="5"/>
      <c r="I125" s="7"/>
      <c r="K125" s="21"/>
      <c r="L125" s="34"/>
      <c r="M125" s="20"/>
      <c r="N125" s="20"/>
      <c r="Q125" s="5"/>
      <c r="R125" s="5"/>
      <c r="T125" s="68"/>
      <c r="U125" s="68"/>
      <c r="V125" s="69"/>
      <c r="Y125" s="71"/>
      <c r="Z125" s="72" t="s">
        <v>18</v>
      </c>
      <c r="AA125" s="23">
        <v>10</v>
      </c>
    </row>
    <row r="126" spans="7:27" ht="15" customHeight="1" thickBot="1">
      <c r="G126" s="5"/>
      <c r="I126" s="7"/>
      <c r="K126" s="21"/>
      <c r="L126" s="34"/>
      <c r="M126" s="20"/>
      <c r="N126" s="20"/>
      <c r="Q126" s="5"/>
      <c r="R126" s="5"/>
      <c r="T126" s="68"/>
      <c r="U126" s="68"/>
      <c r="V126" s="69"/>
      <c r="Y126" s="71"/>
      <c r="Z126" s="72" t="s">
        <v>19</v>
      </c>
      <c r="AA126" s="23">
        <v>20</v>
      </c>
    </row>
    <row r="127" spans="7:27" ht="14.4" customHeight="1" thickBot="1">
      <c r="G127" s="5"/>
      <c r="I127" s="7"/>
      <c r="K127" s="21"/>
      <c r="L127" s="34"/>
      <c r="M127" s="20"/>
      <c r="N127" s="20"/>
      <c r="Q127" s="5"/>
      <c r="R127" s="5"/>
      <c r="T127" s="68"/>
      <c r="U127" s="68"/>
      <c r="V127" s="69"/>
      <c r="Y127" s="71"/>
      <c r="Z127" s="72" t="s">
        <v>20</v>
      </c>
      <c r="AA127" s="23">
        <v>30</v>
      </c>
    </row>
    <row r="128" spans="7:27" ht="15" customHeight="1" thickBot="1">
      <c r="G128" s="5"/>
      <c r="I128" s="7"/>
      <c r="K128" s="21"/>
      <c r="L128" s="34"/>
      <c r="M128" s="20"/>
      <c r="N128" s="20"/>
      <c r="Q128" s="5"/>
      <c r="R128" s="5"/>
      <c r="T128" s="68"/>
      <c r="U128" s="68"/>
      <c r="V128" s="69"/>
      <c r="Y128" s="71"/>
      <c r="Z128" s="73" t="s">
        <v>33</v>
      </c>
      <c r="AA128" s="23">
        <v>0</v>
      </c>
    </row>
    <row r="129" spans="7:26" ht="15" customHeight="1" thickBot="1">
      <c r="G129" s="5"/>
      <c r="I129" s="7"/>
      <c r="K129" s="21"/>
      <c r="L129" s="34"/>
      <c r="M129" s="20"/>
      <c r="N129" s="20"/>
      <c r="Q129" s="5"/>
      <c r="R129" s="5"/>
      <c r="T129" s="68"/>
      <c r="U129" s="68"/>
      <c r="V129" s="69"/>
      <c r="Y129" s="71"/>
      <c r="Z129" s="71"/>
    </row>
    <row r="130" spans="7:26" ht="14.4" customHeight="1" thickBot="1">
      <c r="G130" s="5"/>
      <c r="I130" s="7"/>
      <c r="K130" s="21"/>
      <c r="L130" s="34"/>
      <c r="M130" s="20"/>
      <c r="N130" s="20"/>
      <c r="Q130" s="5"/>
      <c r="R130" s="5"/>
      <c r="T130" s="68"/>
      <c r="U130" s="68"/>
      <c r="V130" s="69"/>
    </row>
    <row r="131" spans="7:26" ht="14.4" customHeight="1" thickBot="1">
      <c r="G131" s="5"/>
      <c r="I131" s="7"/>
      <c r="K131" s="21"/>
      <c r="L131" s="34"/>
      <c r="M131" s="20"/>
      <c r="N131" s="20"/>
      <c r="Q131" s="5"/>
      <c r="R131" s="5"/>
      <c r="T131" s="68"/>
      <c r="U131" s="68"/>
      <c r="V131" s="69"/>
    </row>
    <row r="132" spans="7:26" ht="15" customHeight="1" thickBot="1">
      <c r="G132" s="5"/>
      <c r="I132" s="7"/>
      <c r="K132" s="21"/>
      <c r="L132" s="34"/>
      <c r="M132" s="20"/>
      <c r="N132" s="20"/>
      <c r="Q132" s="5"/>
      <c r="R132" s="5"/>
      <c r="T132" s="68"/>
      <c r="U132" s="68"/>
      <c r="V132" s="69"/>
    </row>
    <row r="133" spans="7:26" ht="15" customHeight="1" thickBot="1">
      <c r="G133" s="5"/>
      <c r="I133" s="7"/>
      <c r="K133" s="21"/>
      <c r="L133" s="34"/>
      <c r="M133" s="20"/>
      <c r="N133" s="20"/>
      <c r="Q133" s="5"/>
      <c r="R133" s="5"/>
      <c r="T133" s="68"/>
      <c r="U133" s="68"/>
      <c r="V133" s="69"/>
    </row>
    <row r="134" spans="7:26" ht="15" customHeight="1" thickBot="1">
      <c r="G134" s="5"/>
      <c r="I134" s="7"/>
      <c r="K134" s="21"/>
      <c r="L134" s="34"/>
      <c r="M134" s="20"/>
      <c r="N134" s="20"/>
      <c r="Q134" s="5"/>
      <c r="R134" s="5"/>
      <c r="T134" s="68"/>
      <c r="U134" s="68"/>
      <c r="V134" s="69"/>
    </row>
    <row r="135" spans="7:26" ht="15" customHeight="1" thickBot="1">
      <c r="G135" s="5"/>
      <c r="I135" s="7"/>
      <c r="K135" s="21"/>
      <c r="L135" s="34"/>
      <c r="M135" s="20"/>
      <c r="N135" s="20"/>
      <c r="Q135" s="5"/>
      <c r="R135" s="5"/>
      <c r="T135" s="68"/>
      <c r="U135" s="68"/>
      <c r="V135" s="69"/>
    </row>
    <row r="136" spans="7:26" ht="15" customHeight="1" thickBot="1">
      <c r="G136" s="5"/>
      <c r="I136" s="7"/>
      <c r="K136" s="21"/>
      <c r="L136" s="34"/>
      <c r="M136" s="20"/>
      <c r="N136" s="20"/>
      <c r="Q136" s="5"/>
      <c r="R136" s="5"/>
      <c r="T136" s="68"/>
      <c r="U136" s="68"/>
      <c r="V136" s="69"/>
    </row>
    <row r="137" spans="7:26" ht="14.4" customHeight="1" thickBot="1">
      <c r="G137" s="5"/>
      <c r="I137" s="7"/>
      <c r="K137" s="21"/>
      <c r="L137" s="34"/>
      <c r="M137" s="20"/>
      <c r="N137" s="20"/>
      <c r="Q137" s="5"/>
      <c r="R137" s="5"/>
      <c r="T137" s="68"/>
      <c r="U137" s="68"/>
      <c r="V137" s="69"/>
    </row>
    <row r="138" spans="7:26" ht="15" customHeight="1" thickBot="1">
      <c r="G138" s="5"/>
      <c r="I138" s="7"/>
      <c r="K138" s="21"/>
      <c r="L138" s="34"/>
      <c r="M138" s="20"/>
      <c r="N138" s="20"/>
      <c r="Q138" s="5"/>
      <c r="R138" s="5"/>
      <c r="T138" s="68"/>
      <c r="U138" s="68"/>
      <c r="V138" s="69"/>
    </row>
    <row r="139" spans="7:26" ht="15" customHeight="1" thickBot="1">
      <c r="G139" s="5"/>
      <c r="I139" s="7"/>
      <c r="K139" s="21"/>
      <c r="L139" s="34"/>
      <c r="M139" s="20"/>
      <c r="N139" s="20"/>
      <c r="Q139" s="5"/>
      <c r="R139" s="5"/>
      <c r="T139" s="68"/>
      <c r="U139" s="68"/>
      <c r="V139" s="69"/>
    </row>
    <row r="140" spans="7:26" ht="14.4" customHeight="1" thickBot="1">
      <c r="G140" s="5"/>
      <c r="I140" s="7"/>
      <c r="K140" s="21"/>
      <c r="L140" s="34"/>
      <c r="M140" s="20"/>
      <c r="N140" s="20"/>
      <c r="Q140" s="5"/>
      <c r="R140" s="5"/>
      <c r="T140" s="68"/>
      <c r="U140" s="68"/>
      <c r="V140" s="69"/>
    </row>
    <row r="141" spans="7:26" ht="15" customHeight="1" thickBot="1">
      <c r="G141" s="5"/>
      <c r="I141" s="7"/>
      <c r="K141" s="21"/>
      <c r="L141" s="34"/>
      <c r="M141" s="20"/>
      <c r="N141" s="20"/>
      <c r="Q141" s="5"/>
      <c r="R141" s="5"/>
      <c r="T141" s="68"/>
      <c r="U141" s="68"/>
      <c r="V141" s="69"/>
    </row>
    <row r="142" spans="7:26" ht="15" customHeight="1" thickBot="1">
      <c r="G142" s="5"/>
      <c r="I142" s="7"/>
      <c r="K142" s="21"/>
      <c r="L142" s="34"/>
      <c r="M142" s="20"/>
      <c r="N142" s="20"/>
      <c r="Q142" s="5"/>
      <c r="R142" s="5"/>
      <c r="T142" s="68"/>
      <c r="U142" s="68"/>
      <c r="V142" s="69"/>
    </row>
    <row r="143" spans="7:26" ht="15" customHeight="1" thickBot="1">
      <c r="G143" s="5"/>
      <c r="I143" s="7"/>
      <c r="K143" s="21"/>
      <c r="L143" s="34"/>
      <c r="M143" s="20"/>
      <c r="N143" s="20"/>
      <c r="Q143" s="5"/>
      <c r="R143" s="5"/>
      <c r="T143" s="68"/>
      <c r="U143" s="68"/>
      <c r="V143" s="70"/>
    </row>
    <row r="144" spans="7:26" ht="15" customHeight="1" thickBot="1">
      <c r="G144" s="5"/>
      <c r="I144" s="7"/>
      <c r="K144" s="21"/>
      <c r="L144" s="34"/>
      <c r="M144" s="20"/>
      <c r="N144" s="20"/>
      <c r="Q144" s="5"/>
      <c r="R144" s="5"/>
      <c r="T144" s="68"/>
      <c r="U144" s="68"/>
      <c r="V144" s="69"/>
    </row>
    <row r="145" spans="7:22" ht="15" customHeight="1" thickBot="1">
      <c r="G145" s="5"/>
      <c r="I145" s="7"/>
      <c r="K145" s="21"/>
      <c r="L145" s="34"/>
      <c r="M145" s="20"/>
      <c r="N145" s="20"/>
      <c r="Q145" s="5"/>
      <c r="R145" s="5"/>
      <c r="T145" s="68"/>
      <c r="U145" s="68"/>
      <c r="V145" s="69"/>
    </row>
    <row r="146" spans="7:22" ht="15" customHeight="1" thickBot="1">
      <c r="G146" s="5"/>
      <c r="I146" s="7"/>
      <c r="K146" s="21"/>
      <c r="L146" s="34"/>
      <c r="M146" s="20"/>
      <c r="N146" s="20"/>
      <c r="Q146" s="5"/>
      <c r="R146" s="5"/>
      <c r="T146" s="68"/>
      <c r="U146" s="68"/>
      <c r="V146" s="69"/>
    </row>
    <row r="147" spans="7:22" ht="15" customHeight="1" thickBot="1">
      <c r="G147" s="5"/>
      <c r="I147" s="7"/>
      <c r="K147" s="21"/>
      <c r="L147" s="34"/>
      <c r="M147" s="20"/>
      <c r="N147" s="20"/>
      <c r="Q147" s="5"/>
      <c r="R147" s="5"/>
      <c r="T147" s="68"/>
      <c r="U147" s="68"/>
      <c r="V147" s="69"/>
    </row>
    <row r="148" spans="7:22" ht="15" customHeight="1" thickBot="1">
      <c r="G148" s="5"/>
      <c r="I148" s="7"/>
      <c r="K148" s="21"/>
      <c r="L148" s="34"/>
      <c r="M148" s="20"/>
      <c r="N148" s="20"/>
      <c r="P148" s="20"/>
      <c r="Q148" s="5"/>
      <c r="R148" s="5"/>
      <c r="T148" s="68"/>
      <c r="U148" s="68"/>
      <c r="V148" s="69"/>
    </row>
    <row r="149" spans="7:22" ht="15" customHeight="1" thickBot="1">
      <c r="G149" s="5"/>
      <c r="I149" s="7"/>
      <c r="K149" s="21"/>
      <c r="L149" s="34"/>
      <c r="M149" s="20"/>
      <c r="N149" s="20"/>
      <c r="P149" s="20"/>
      <c r="Q149" s="5"/>
      <c r="R149" s="5"/>
      <c r="T149" s="68"/>
      <c r="U149" s="68"/>
      <c r="V149" s="69"/>
    </row>
    <row r="150" spans="7:22" ht="15" customHeight="1" thickBot="1">
      <c r="G150" s="5"/>
      <c r="I150" s="7"/>
      <c r="K150" s="21"/>
      <c r="L150" s="34"/>
      <c r="M150" s="20"/>
      <c r="N150" s="20"/>
      <c r="Q150" s="5"/>
      <c r="R150" s="5"/>
      <c r="T150" s="68"/>
      <c r="U150" s="68"/>
      <c r="V150" s="69"/>
    </row>
    <row r="151" spans="7:22" ht="15" customHeight="1" thickBot="1">
      <c r="G151" s="5"/>
      <c r="I151" s="7"/>
      <c r="K151" s="21"/>
      <c r="L151" s="34"/>
      <c r="M151" s="20"/>
      <c r="N151" s="20"/>
      <c r="Q151" s="5"/>
      <c r="R151" s="5"/>
      <c r="T151" s="68"/>
      <c r="U151" s="68"/>
      <c r="V151" s="69"/>
    </row>
    <row r="152" spans="7:22" ht="14.4" customHeight="1" thickBot="1">
      <c r="G152" s="5"/>
      <c r="I152" s="7"/>
      <c r="K152" s="21"/>
      <c r="L152" s="34"/>
      <c r="M152" s="20"/>
      <c r="N152" s="20"/>
      <c r="Q152" s="5"/>
      <c r="R152" s="5"/>
      <c r="T152" s="68"/>
      <c r="U152" s="68"/>
      <c r="V152" s="69"/>
    </row>
    <row r="153" spans="7:22" ht="15" customHeight="1" thickBot="1">
      <c r="G153" s="5"/>
      <c r="I153" s="7"/>
      <c r="K153" s="21"/>
      <c r="L153" s="34"/>
      <c r="M153" s="20"/>
      <c r="N153" s="20"/>
      <c r="Q153" s="5"/>
      <c r="R153" s="5"/>
      <c r="T153" s="68"/>
      <c r="U153" s="68"/>
      <c r="V153" s="69"/>
    </row>
    <row r="154" spans="7:22" ht="15" customHeight="1" thickBot="1">
      <c r="G154" s="5"/>
      <c r="I154" s="7"/>
      <c r="K154" s="21"/>
      <c r="L154" s="34"/>
      <c r="M154" s="20"/>
      <c r="N154" s="20"/>
      <c r="Q154" s="5"/>
      <c r="R154" s="5"/>
      <c r="T154" s="68"/>
      <c r="U154" s="68"/>
      <c r="V154" s="69"/>
    </row>
    <row r="155" spans="7:22" ht="15" customHeight="1" thickBot="1">
      <c r="G155" s="5"/>
      <c r="I155" s="7"/>
      <c r="K155" s="21"/>
      <c r="L155" s="34"/>
      <c r="M155" s="20"/>
      <c r="N155" s="20"/>
      <c r="Q155" s="5"/>
      <c r="R155" s="5"/>
      <c r="T155" s="68"/>
      <c r="U155" s="68"/>
      <c r="V155" s="69"/>
    </row>
    <row r="156" spans="7:22" ht="15" customHeight="1" thickBot="1">
      <c r="G156" s="5"/>
      <c r="I156" s="7"/>
      <c r="K156" s="21"/>
      <c r="L156" s="34"/>
      <c r="M156" s="20"/>
      <c r="N156" s="20"/>
      <c r="Q156" s="5">
        <f t="array" ref="Q156">G116:G116</f>
        <v>0</v>
      </c>
      <c r="R156" s="5">
        <f t="array" ref="R156">H116:H116</f>
        <v>0</v>
      </c>
      <c r="T156" s="68"/>
      <c r="U156" s="68"/>
      <c r="V156" s="69"/>
    </row>
    <row r="157" spans="7:22" ht="15" customHeight="1" thickBot="1">
      <c r="G157" s="5"/>
      <c r="I157" s="7"/>
      <c r="K157" s="21"/>
      <c r="L157" s="34"/>
      <c r="M157" s="20"/>
      <c r="N157" s="20"/>
      <c r="Q157" s="5">
        <f t="array" ref="Q157">G117:G117</f>
        <v>0</v>
      </c>
      <c r="R157" s="5">
        <f t="array" ref="R157">H117:H117</f>
        <v>0</v>
      </c>
      <c r="T157" s="68"/>
      <c r="U157" s="68"/>
      <c r="V157" s="69"/>
    </row>
    <row r="158" spans="7:22" ht="14.4" customHeight="1" thickBot="1">
      <c r="G158" s="5"/>
      <c r="I158" s="7"/>
      <c r="K158" s="21"/>
      <c r="L158" s="34"/>
      <c r="M158" s="20"/>
      <c r="N158" s="20"/>
      <c r="Q158" s="5">
        <f t="array" ref="Q158">G118:G118</f>
        <v>0</v>
      </c>
      <c r="R158" s="5">
        <f t="array" ref="R158">H118:H118</f>
        <v>0</v>
      </c>
      <c r="T158" s="68"/>
      <c r="U158" s="68"/>
      <c r="V158" s="69"/>
    </row>
    <row r="159" spans="7:22" ht="15" customHeight="1" thickBot="1">
      <c r="G159" s="5"/>
      <c r="I159" s="7"/>
      <c r="K159" s="21"/>
      <c r="L159" s="34"/>
      <c r="M159" s="20"/>
      <c r="N159" s="20"/>
      <c r="Q159" s="5">
        <f t="array" ref="Q159">G119:G119</f>
        <v>0</v>
      </c>
      <c r="R159" s="5">
        <f t="array" ref="R159">H119:H119</f>
        <v>0</v>
      </c>
      <c r="T159" s="68"/>
      <c r="U159" s="68"/>
      <c r="V159" s="69"/>
    </row>
    <row r="160" spans="7:22" ht="15" customHeight="1" thickBot="1">
      <c r="G160" s="5"/>
      <c r="I160" s="7"/>
      <c r="K160" s="21"/>
      <c r="L160" s="34"/>
      <c r="M160" s="20"/>
      <c r="N160" s="20"/>
      <c r="Q160" s="5">
        <f t="array" ref="Q160">G120:G120</f>
        <v>0</v>
      </c>
      <c r="R160" s="5">
        <f t="array" ref="R160">H120:H120</f>
        <v>0</v>
      </c>
      <c r="T160" s="68"/>
      <c r="U160" s="68"/>
      <c r="V160" s="69"/>
    </row>
    <row r="161" spans="7:22" ht="15" customHeight="1" thickBot="1">
      <c r="G161" s="5"/>
      <c r="I161" s="7"/>
      <c r="K161" s="21"/>
      <c r="L161" s="34"/>
      <c r="M161" s="20"/>
      <c r="N161" s="20"/>
      <c r="Q161" s="5">
        <f t="array" ref="Q161">G121:G121</f>
        <v>0</v>
      </c>
      <c r="R161" s="5">
        <f t="array" ref="R161">H121:H121</f>
        <v>0</v>
      </c>
      <c r="T161" s="68"/>
      <c r="U161" s="68"/>
      <c r="V161" s="69"/>
    </row>
    <row r="162" spans="7:22" ht="15" customHeight="1" thickBot="1">
      <c r="G162" s="5"/>
      <c r="I162" s="7"/>
      <c r="K162" s="21"/>
      <c r="L162" s="34"/>
      <c r="M162" s="20"/>
      <c r="N162" s="20"/>
      <c r="Q162" s="5">
        <f t="array" ref="Q162">G122:G122</f>
        <v>0</v>
      </c>
      <c r="R162" s="5">
        <f t="array" ref="R162">H122:H122</f>
        <v>0</v>
      </c>
      <c r="T162" s="68"/>
      <c r="U162" s="68"/>
      <c r="V162" s="70"/>
    </row>
    <row r="163" spans="7:22" ht="14.4" customHeight="1" thickBot="1">
      <c r="G163" s="5"/>
      <c r="I163" s="7"/>
      <c r="K163" s="21"/>
      <c r="L163" s="34"/>
      <c r="M163" s="20"/>
      <c r="N163" s="20"/>
      <c r="Q163" s="5">
        <f t="array" ref="Q163">G123:G123</f>
        <v>0</v>
      </c>
      <c r="R163" s="5">
        <f t="array" ref="R163">H123:H123</f>
        <v>0</v>
      </c>
      <c r="T163" s="68"/>
      <c r="U163" s="68"/>
      <c r="V163" s="69"/>
    </row>
    <row r="164" spans="7:22" ht="15" customHeight="1" thickBot="1">
      <c r="G164" s="5"/>
      <c r="I164" s="7"/>
      <c r="K164" s="21"/>
      <c r="L164" s="34"/>
      <c r="M164" s="20"/>
      <c r="N164" s="20"/>
      <c r="Q164" s="5">
        <f t="array" ref="Q164">G124:G124</f>
        <v>0</v>
      </c>
      <c r="R164" s="5">
        <f t="array" ref="R164">H124:H124</f>
        <v>0</v>
      </c>
      <c r="T164" s="68"/>
      <c r="U164" s="68"/>
      <c r="V164" s="69"/>
    </row>
    <row r="165" spans="7:22" ht="14.4" customHeight="1" thickBot="1">
      <c r="G165" s="5"/>
      <c r="I165" s="7"/>
      <c r="K165" s="21"/>
      <c r="L165" s="34"/>
      <c r="M165" s="20"/>
      <c r="N165" s="20"/>
      <c r="Q165" s="5">
        <f t="array" ref="Q165">G125:G125</f>
        <v>0</v>
      </c>
      <c r="R165" s="5">
        <f t="array" ref="R165">H125:H125</f>
        <v>0</v>
      </c>
      <c r="T165" s="68"/>
      <c r="U165" s="68"/>
      <c r="V165" s="69"/>
    </row>
    <row r="166" spans="7:22" ht="14.7" customHeight="1" thickBot="1">
      <c r="G166" s="5"/>
      <c r="I166" s="7"/>
      <c r="K166" s="21"/>
      <c r="L166" s="34"/>
      <c r="M166" s="20"/>
      <c r="N166" s="20"/>
      <c r="Q166" s="5">
        <f t="array" ref="Q166">G126:G126</f>
        <v>0</v>
      </c>
      <c r="R166" s="5">
        <f t="array" ref="R166">H126:H126</f>
        <v>0</v>
      </c>
      <c r="T166" s="68"/>
      <c r="U166" s="68"/>
      <c r="V166" s="69"/>
    </row>
    <row r="167" spans="7:22" ht="14.4" customHeight="1" thickBot="1">
      <c r="G167" s="5"/>
      <c r="I167" s="7"/>
      <c r="K167" s="21"/>
      <c r="L167" s="34"/>
      <c r="M167" s="20"/>
      <c r="N167" s="20"/>
      <c r="Q167" s="5">
        <f t="array" ref="Q167">G127:G127</f>
        <v>0</v>
      </c>
      <c r="R167" s="5">
        <f t="array" ref="R167">H127:H127</f>
        <v>0</v>
      </c>
      <c r="T167" s="68"/>
      <c r="U167" s="68"/>
      <c r="V167" s="69"/>
    </row>
    <row r="168" spans="7:22" ht="14.4" customHeight="1" thickBot="1">
      <c r="G168" s="5"/>
      <c r="I168" s="7"/>
      <c r="K168" s="21"/>
      <c r="L168" s="34"/>
      <c r="M168" s="20"/>
      <c r="N168" s="20"/>
      <c r="Q168" s="5">
        <f t="array" ref="Q168">G128:G128</f>
        <v>0</v>
      </c>
      <c r="R168" s="5">
        <f t="array" ref="R168">H128:H128</f>
        <v>0</v>
      </c>
      <c r="T168" s="68"/>
      <c r="U168" s="68"/>
      <c r="V168" s="69"/>
    </row>
    <row r="169" spans="7:22">
      <c r="G169" s="5"/>
      <c r="I169" s="7"/>
      <c r="K169" s="21"/>
      <c r="L169" s="34"/>
      <c r="M169" s="20"/>
      <c r="N169" s="20"/>
      <c r="Q169" s="5">
        <f t="array" ref="Q169">G129:G129</f>
        <v>0</v>
      </c>
      <c r="R169" s="5">
        <f t="array" ref="R169">H129:H129</f>
        <v>0</v>
      </c>
    </row>
    <row r="170" spans="7:22">
      <c r="G170" s="5"/>
      <c r="I170" s="7"/>
      <c r="K170" s="21"/>
      <c r="L170" s="34"/>
      <c r="M170" s="20"/>
      <c r="N170" s="20"/>
      <c r="Q170" s="5">
        <f t="array" ref="Q170">G130:G130</f>
        <v>0</v>
      </c>
      <c r="R170" s="5">
        <f t="array" ref="R170">H130:H130</f>
        <v>0</v>
      </c>
    </row>
    <row r="171" spans="7:22">
      <c r="I171" s="7"/>
      <c r="K171" s="21"/>
      <c r="L171" s="34"/>
      <c r="M171" s="20"/>
      <c r="N171" s="20"/>
      <c r="Q171" s="5">
        <f t="array" ref="Q171">G131:G131</f>
        <v>0</v>
      </c>
      <c r="R171" s="5">
        <f t="array" ref="R171">H131:H131</f>
        <v>0</v>
      </c>
    </row>
    <row r="172" spans="7:22">
      <c r="I172" s="7"/>
      <c r="K172" s="21"/>
      <c r="L172" s="34"/>
      <c r="M172" s="20"/>
      <c r="N172" s="20"/>
      <c r="Q172" s="5">
        <f t="array" ref="Q172">G132:G132</f>
        <v>0</v>
      </c>
      <c r="R172" s="5">
        <f t="array" ref="R172">H132:H132</f>
        <v>0</v>
      </c>
    </row>
    <row r="173" spans="7:22">
      <c r="I173" s="7"/>
      <c r="K173" s="21"/>
      <c r="L173" s="34"/>
      <c r="M173" s="20"/>
      <c r="N173" s="20"/>
      <c r="Q173" s="5">
        <f t="array" ref="Q173">G133:G133</f>
        <v>0</v>
      </c>
      <c r="R173" s="5">
        <f t="array" ref="R173">H133:H133</f>
        <v>0</v>
      </c>
    </row>
    <row r="174" spans="7:22">
      <c r="I174" s="7"/>
      <c r="K174" s="21"/>
      <c r="L174" s="34"/>
      <c r="M174" s="20"/>
      <c r="N174" s="20"/>
      <c r="Q174" s="5">
        <f t="array" ref="Q174">G134:G134</f>
        <v>0</v>
      </c>
      <c r="R174" s="5">
        <f t="array" ref="R174">H134:H134</f>
        <v>0</v>
      </c>
    </row>
    <row r="175" spans="7:22">
      <c r="G175" s="5"/>
      <c r="I175" s="7"/>
      <c r="K175" s="21"/>
      <c r="L175" s="34"/>
      <c r="M175" s="20"/>
      <c r="N175" s="20"/>
      <c r="Q175" s="5">
        <f t="array" ref="Q175">G135:G135</f>
        <v>0</v>
      </c>
      <c r="R175" s="5">
        <f t="array" ref="R175">H135:H135</f>
        <v>0</v>
      </c>
    </row>
    <row r="176" spans="7:22">
      <c r="I176" s="7"/>
      <c r="K176" s="21"/>
      <c r="L176" s="34"/>
      <c r="M176" s="20"/>
      <c r="N176" s="20"/>
      <c r="Q176" s="5">
        <f t="array" ref="Q176">G136:G136</f>
        <v>0</v>
      </c>
      <c r="R176" s="5">
        <f t="array" ref="R176">H136:H136</f>
        <v>0</v>
      </c>
    </row>
    <row r="177" spans="9:18" ht="12.75" customHeight="1">
      <c r="I177" s="7"/>
      <c r="K177" s="21"/>
      <c r="L177" s="34"/>
      <c r="M177" s="20"/>
      <c r="N177" s="20"/>
      <c r="Q177" s="5">
        <f t="array" ref="Q177">G137:G137</f>
        <v>0</v>
      </c>
      <c r="R177" s="5">
        <f t="array" ref="R177">H137:H137</f>
        <v>0</v>
      </c>
    </row>
    <row r="178" spans="9:18">
      <c r="I178" s="7"/>
      <c r="K178" s="21"/>
      <c r="L178" s="34"/>
      <c r="M178" s="20"/>
      <c r="N178" s="20"/>
      <c r="Q178" s="5">
        <f t="array" ref="Q178">G138:G138</f>
        <v>0</v>
      </c>
      <c r="R178" s="5">
        <f t="array" ref="R178">H138:H138</f>
        <v>0</v>
      </c>
    </row>
    <row r="179" spans="9:18">
      <c r="I179" s="7"/>
      <c r="K179" s="21"/>
      <c r="L179" s="34"/>
      <c r="M179" s="20"/>
      <c r="N179" s="20"/>
      <c r="Q179" s="5">
        <f t="array" ref="Q179">G139:G139</f>
        <v>0</v>
      </c>
      <c r="R179" s="5">
        <f t="array" ref="R179">H139:H139</f>
        <v>0</v>
      </c>
    </row>
    <row r="180" spans="9:18">
      <c r="I180" s="7"/>
      <c r="K180" s="21"/>
      <c r="L180" s="34"/>
      <c r="M180" s="20"/>
      <c r="N180" s="20"/>
      <c r="Q180" s="5">
        <f t="array" ref="Q180">G140:G140</f>
        <v>0</v>
      </c>
      <c r="R180" s="5">
        <f t="array" ref="R180">H140:H140</f>
        <v>0</v>
      </c>
    </row>
    <row r="181" spans="9:18">
      <c r="I181" s="7"/>
      <c r="K181" s="21"/>
      <c r="L181" s="34"/>
      <c r="M181" s="20"/>
      <c r="N181" s="20"/>
      <c r="Q181" s="5">
        <f t="array" ref="Q181">G141:G141</f>
        <v>0</v>
      </c>
      <c r="R181" s="5">
        <f t="array" ref="R181">H141:H141</f>
        <v>0</v>
      </c>
    </row>
    <row r="182" spans="9:18">
      <c r="I182" s="7"/>
      <c r="K182" s="21"/>
      <c r="L182" s="34"/>
      <c r="M182" s="20"/>
      <c r="N182" s="20"/>
      <c r="Q182" s="5">
        <f t="array" ref="Q182">G142:G142</f>
        <v>0</v>
      </c>
      <c r="R182" s="5">
        <f t="array" ref="R182">H142:H142</f>
        <v>0</v>
      </c>
    </row>
    <row r="183" spans="9:18">
      <c r="I183" s="7"/>
      <c r="K183" s="21"/>
      <c r="L183" s="34"/>
      <c r="M183" s="20"/>
      <c r="N183" s="20"/>
      <c r="Q183" s="5">
        <f t="array" ref="Q183">G143:G143</f>
        <v>0</v>
      </c>
      <c r="R183" s="5">
        <f t="array" ref="R183">H143:H143</f>
        <v>0</v>
      </c>
    </row>
    <row r="184" spans="9:18">
      <c r="I184" s="7"/>
      <c r="K184" s="21"/>
      <c r="L184" s="34"/>
      <c r="M184" s="20"/>
      <c r="N184" s="20"/>
      <c r="Q184" s="5">
        <f t="array" ref="Q184">G144:G144</f>
        <v>0</v>
      </c>
      <c r="R184" s="5">
        <f t="array" ref="R184">H144:H144</f>
        <v>0</v>
      </c>
    </row>
    <row r="185" spans="9:18">
      <c r="I185" s="7"/>
      <c r="K185" s="21"/>
      <c r="L185" s="34"/>
      <c r="M185" s="20"/>
      <c r="N185" s="20"/>
      <c r="Q185" s="5">
        <f t="array" ref="Q185">G145:G145</f>
        <v>0</v>
      </c>
      <c r="R185" s="5">
        <f t="array" ref="R185">H145:H145</f>
        <v>0</v>
      </c>
    </row>
    <row r="186" spans="9:18">
      <c r="I186" s="7"/>
      <c r="K186" s="21"/>
      <c r="L186" s="34"/>
      <c r="M186" s="20"/>
      <c r="N186" s="20"/>
      <c r="Q186" s="5">
        <f t="array" ref="Q186">G146:G146</f>
        <v>0</v>
      </c>
      <c r="R186" s="5">
        <f t="array" ref="R186">H146:H146</f>
        <v>0</v>
      </c>
    </row>
    <row r="187" spans="9:18">
      <c r="I187" s="7"/>
      <c r="K187" s="21"/>
      <c r="L187" s="34"/>
      <c r="M187" s="20"/>
      <c r="N187" s="20"/>
      <c r="Q187" s="5">
        <f t="array" ref="Q187">G147:G147</f>
        <v>0</v>
      </c>
      <c r="R187" s="5">
        <f t="array" ref="R187">H147:H147</f>
        <v>0</v>
      </c>
    </row>
    <row r="188" spans="9:18">
      <c r="I188" s="7"/>
      <c r="K188" s="21"/>
      <c r="L188" s="34"/>
      <c r="M188" s="20"/>
      <c r="N188" s="20"/>
      <c r="Q188" s="5">
        <f t="array" ref="Q188">G148:G148</f>
        <v>0</v>
      </c>
      <c r="R188" s="5">
        <f t="array" ref="R188">H148:H148</f>
        <v>0</v>
      </c>
    </row>
    <row r="189" spans="9:18">
      <c r="I189" s="7"/>
      <c r="K189" s="21"/>
      <c r="L189" s="34"/>
      <c r="M189" s="20"/>
      <c r="N189" s="20"/>
      <c r="Q189" s="5">
        <f t="array" ref="Q189">G149:G149</f>
        <v>0</v>
      </c>
      <c r="R189" s="5">
        <f t="array" ref="R189">H149:H149</f>
        <v>0</v>
      </c>
    </row>
    <row r="190" spans="9:18">
      <c r="I190" s="7"/>
      <c r="K190" s="21"/>
      <c r="L190" s="34"/>
      <c r="M190" s="20"/>
      <c r="N190" s="20"/>
      <c r="Q190" s="5">
        <f t="array" ref="Q190">G150:G150</f>
        <v>0</v>
      </c>
      <c r="R190" s="5">
        <f t="array" ref="R190">H150:H150</f>
        <v>0</v>
      </c>
    </row>
    <row r="191" spans="9:18">
      <c r="I191" s="7"/>
      <c r="K191" s="21"/>
      <c r="L191" s="34"/>
      <c r="M191" s="20"/>
      <c r="N191" s="20"/>
      <c r="Q191" s="5">
        <f t="array" ref="Q191">G151:G151</f>
        <v>0</v>
      </c>
      <c r="R191" s="5">
        <f t="array" ref="R191">H151:H151</f>
        <v>0</v>
      </c>
    </row>
    <row r="192" spans="9:18" ht="15" customHeight="1">
      <c r="I192" s="7"/>
      <c r="K192" s="21"/>
      <c r="L192" s="34"/>
      <c r="M192" s="20"/>
      <c r="N192" s="20"/>
      <c r="Q192" s="5">
        <f t="array" ref="Q192">G152:G152</f>
        <v>0</v>
      </c>
      <c r="R192" s="5">
        <f t="array" ref="R192">H152:H152</f>
        <v>0</v>
      </c>
    </row>
    <row r="193" spans="9:18" ht="15" customHeight="1">
      <c r="I193" s="7"/>
      <c r="K193" s="21"/>
      <c r="L193" s="34"/>
      <c r="M193" s="20"/>
      <c r="N193" s="20"/>
      <c r="Q193" s="5">
        <f t="array" ref="Q193">G153:G153</f>
        <v>0</v>
      </c>
      <c r="R193" s="5">
        <f t="array" ref="R193">H153:H153</f>
        <v>0</v>
      </c>
    </row>
    <row r="194" spans="9:18">
      <c r="I194" s="7"/>
      <c r="K194" s="21"/>
      <c r="L194" s="34"/>
      <c r="M194" s="20"/>
      <c r="N194" s="20"/>
      <c r="Q194" s="5">
        <f t="array" ref="Q194">G154:G154</f>
        <v>0</v>
      </c>
      <c r="R194" s="5">
        <f t="array" ref="R194">H154:H154</f>
        <v>0</v>
      </c>
    </row>
    <row r="195" spans="9:18" ht="15" customHeight="1">
      <c r="I195" s="7"/>
      <c r="K195" s="21"/>
      <c r="L195" s="34"/>
      <c r="M195" s="20"/>
      <c r="N195" s="20"/>
      <c r="Q195" s="5">
        <f t="array" ref="Q195">G155:G155</f>
        <v>0</v>
      </c>
      <c r="R195" s="5">
        <f t="array" ref="R195">H155:H155</f>
        <v>0</v>
      </c>
    </row>
    <row r="196" spans="9:18">
      <c r="I196" s="7"/>
      <c r="K196" s="21"/>
      <c r="L196" s="34"/>
      <c r="M196" s="20"/>
      <c r="N196" s="20"/>
      <c r="Q196" s="5">
        <f t="array" ref="Q196">G156:G156</f>
        <v>0</v>
      </c>
      <c r="R196" s="5">
        <f t="array" ref="R196">H156:H156</f>
        <v>0</v>
      </c>
    </row>
    <row r="197" spans="9:18" ht="15" customHeight="1">
      <c r="I197" s="7"/>
      <c r="K197" s="21"/>
      <c r="L197" s="34"/>
      <c r="M197" s="20"/>
      <c r="N197" s="20"/>
      <c r="Q197" s="5">
        <f t="array" ref="Q197">G157:G157</f>
        <v>0</v>
      </c>
      <c r="R197" s="5">
        <f t="array" ref="R197">H157:H157</f>
        <v>0</v>
      </c>
    </row>
    <row r="198" spans="9:18" ht="15" customHeight="1">
      <c r="I198" s="7"/>
      <c r="K198" s="21"/>
      <c r="L198" s="34"/>
      <c r="M198" s="20"/>
      <c r="N198" s="20"/>
      <c r="Q198" s="5">
        <f t="array" ref="Q198">G158:G158</f>
        <v>0</v>
      </c>
      <c r="R198" s="5">
        <f t="array" ref="R198">H158:H158</f>
        <v>0</v>
      </c>
    </row>
    <row r="199" spans="9:18" ht="15" customHeight="1">
      <c r="I199" s="7"/>
      <c r="K199" s="21"/>
      <c r="L199" s="34"/>
      <c r="M199" s="20"/>
      <c r="N199" s="20"/>
      <c r="Q199" s="5">
        <f t="array" ref="Q199">G159:G159</f>
        <v>0</v>
      </c>
      <c r="R199" s="5">
        <f t="array" ref="R199">H159:H159</f>
        <v>0</v>
      </c>
    </row>
    <row r="200" spans="9:18" ht="15" customHeight="1">
      <c r="I200" s="7"/>
      <c r="K200" s="21"/>
      <c r="L200" s="34"/>
      <c r="M200" s="20"/>
      <c r="N200" s="20"/>
      <c r="Q200" s="5">
        <f t="array" ref="Q200">G160:G160</f>
        <v>0</v>
      </c>
      <c r="R200" s="5">
        <f t="array" ref="R200">H160:H160</f>
        <v>0</v>
      </c>
    </row>
    <row r="201" spans="9:18" ht="15" customHeight="1">
      <c r="I201" s="7"/>
      <c r="K201" s="21"/>
      <c r="L201" s="34"/>
      <c r="M201" s="20"/>
      <c r="N201" s="20"/>
      <c r="Q201" s="5">
        <f t="array" ref="Q201">G161:G161</f>
        <v>0</v>
      </c>
      <c r="R201" s="5">
        <f t="array" ref="R201">H161:H161</f>
        <v>0</v>
      </c>
    </row>
    <row r="202" spans="9:18" ht="15" customHeight="1">
      <c r="I202" s="7"/>
      <c r="K202" s="21"/>
      <c r="L202" s="34"/>
      <c r="M202" s="20"/>
      <c r="N202" s="20"/>
      <c r="Q202" s="5">
        <f t="array" ref="Q202">G162:G162</f>
        <v>0</v>
      </c>
      <c r="R202" s="5">
        <f t="array" ref="R202">H162:H162</f>
        <v>0</v>
      </c>
    </row>
    <row r="203" spans="9:18" ht="15" customHeight="1">
      <c r="I203" s="7"/>
      <c r="K203" s="21"/>
      <c r="L203" s="34"/>
      <c r="M203" s="20"/>
      <c r="N203" s="20"/>
      <c r="Q203" s="5">
        <f t="array" ref="Q203">G163:G163</f>
        <v>0</v>
      </c>
      <c r="R203" s="5">
        <f t="array" ref="R203">H163:H163</f>
        <v>0</v>
      </c>
    </row>
    <row r="204" spans="9:18" ht="15" customHeight="1">
      <c r="I204" s="7"/>
      <c r="K204" s="21"/>
      <c r="L204" s="34"/>
      <c r="M204" s="20"/>
      <c r="N204" s="20"/>
      <c r="Q204" s="5">
        <f t="array" ref="Q204">G164:G164</f>
        <v>0</v>
      </c>
      <c r="R204" s="5">
        <f t="array" ref="R204">H164:H164</f>
        <v>0</v>
      </c>
    </row>
    <row r="205" spans="9:18" ht="15" customHeight="1">
      <c r="I205" s="7"/>
      <c r="K205" s="21"/>
      <c r="L205" s="34"/>
      <c r="M205" s="20"/>
      <c r="N205" s="20"/>
      <c r="Q205" s="5">
        <f t="array" ref="Q205">G165:G165</f>
        <v>0</v>
      </c>
      <c r="R205" s="5">
        <f t="array" ref="R205">H165:H165</f>
        <v>0</v>
      </c>
    </row>
    <row r="206" spans="9:18" ht="15" customHeight="1">
      <c r="I206" s="7"/>
      <c r="K206" s="21"/>
      <c r="L206" s="34"/>
      <c r="M206" s="20"/>
      <c r="N206" s="20"/>
      <c r="Q206" s="5">
        <f t="array" ref="Q206">G166:G166</f>
        <v>0</v>
      </c>
      <c r="R206" s="5">
        <f t="array" ref="R206">H166:H166</f>
        <v>0</v>
      </c>
    </row>
    <row r="207" spans="9:18" ht="15" customHeight="1">
      <c r="I207" s="7"/>
      <c r="K207" s="21"/>
      <c r="L207" s="34"/>
      <c r="M207" s="20"/>
      <c r="N207" s="20"/>
      <c r="Q207" s="5">
        <f t="array" ref="Q207">G167:G167</f>
        <v>0</v>
      </c>
      <c r="R207" s="5">
        <f t="array" ref="R207">H167:H167</f>
        <v>0</v>
      </c>
    </row>
    <row r="208" spans="9:18" ht="15" customHeight="1">
      <c r="I208" s="7"/>
      <c r="K208" s="21"/>
      <c r="L208" s="34"/>
      <c r="M208" s="20"/>
      <c r="N208" s="20"/>
      <c r="Q208" s="5">
        <f t="array" ref="Q208">G168:G168</f>
        <v>0</v>
      </c>
      <c r="R208" s="5">
        <f t="array" ref="R208">H168:H168</f>
        <v>0</v>
      </c>
    </row>
    <row r="209" spans="9:18" ht="15" customHeight="1">
      <c r="I209" s="7"/>
      <c r="K209" s="21"/>
      <c r="L209" s="34"/>
      <c r="M209" s="20"/>
      <c r="N209" s="20"/>
      <c r="Q209" s="5">
        <f t="array" ref="Q209">G169:G169</f>
        <v>0</v>
      </c>
      <c r="R209" s="5">
        <f t="array" ref="R209">H169:H169</f>
        <v>0</v>
      </c>
    </row>
    <row r="210" spans="9:18" ht="15" customHeight="1">
      <c r="I210" s="7"/>
      <c r="K210" s="21"/>
      <c r="L210" s="34"/>
      <c r="M210" s="20"/>
      <c r="N210" s="20"/>
      <c r="Q210" s="5">
        <f t="array" ref="Q210">G170:G170</f>
        <v>0</v>
      </c>
      <c r="R210" s="5">
        <f t="array" ref="R210">H170:H170</f>
        <v>0</v>
      </c>
    </row>
    <row r="211" spans="9:18" ht="15" customHeight="1">
      <c r="I211" s="7"/>
      <c r="K211" s="21"/>
      <c r="L211" s="34"/>
      <c r="M211" s="20"/>
      <c r="N211" s="20"/>
      <c r="Q211" s="5">
        <f t="array" ref="Q211">G171:G171</f>
        <v>0</v>
      </c>
      <c r="R211" s="5">
        <f t="array" ref="R211">H171:H171</f>
        <v>0</v>
      </c>
    </row>
    <row r="212" spans="9:18" ht="15" customHeight="1">
      <c r="I212" s="7"/>
      <c r="K212" s="21"/>
      <c r="L212" s="34"/>
      <c r="M212" s="20"/>
      <c r="N212" s="20"/>
      <c r="Q212" s="5">
        <f t="array" ref="Q212">G172:G172</f>
        <v>0</v>
      </c>
      <c r="R212" s="5">
        <f t="array" ref="R212">H172:H172</f>
        <v>0</v>
      </c>
    </row>
    <row r="213" spans="9:18">
      <c r="I213" s="7"/>
      <c r="K213" s="21"/>
      <c r="L213" s="34"/>
      <c r="M213" s="20"/>
      <c r="N213" s="20"/>
      <c r="Q213" s="5">
        <f t="array" ref="Q213">G173:G173</f>
        <v>0</v>
      </c>
      <c r="R213" s="5">
        <f t="array" ref="R213">H173:H173</f>
        <v>0</v>
      </c>
    </row>
    <row r="214" spans="9:18" ht="15" customHeight="1">
      <c r="I214" s="7"/>
      <c r="K214" s="21"/>
      <c r="L214" s="34"/>
      <c r="M214" s="20"/>
      <c r="N214" s="20"/>
      <c r="Q214" s="5">
        <f t="array" ref="Q214">G174:G174</f>
        <v>0</v>
      </c>
      <c r="R214" s="5">
        <f t="array" ref="R214">H174:H174</f>
        <v>0</v>
      </c>
    </row>
    <row r="215" spans="9:18" ht="15" customHeight="1">
      <c r="I215" s="7"/>
      <c r="K215" s="21"/>
      <c r="L215" s="34"/>
      <c r="M215" s="20"/>
      <c r="N215" s="20"/>
      <c r="Q215" s="5">
        <f t="array" ref="Q215">G175:G175</f>
        <v>0</v>
      </c>
      <c r="R215" s="5">
        <f t="array" ref="R215">H175:H175</f>
        <v>0</v>
      </c>
    </row>
    <row r="216" spans="9:18">
      <c r="I216" s="7"/>
      <c r="K216" s="21"/>
      <c r="L216" s="34"/>
      <c r="M216" s="20"/>
      <c r="N216" s="20"/>
      <c r="Q216" s="5">
        <f t="array" ref="Q216">G176:G176</f>
        <v>0</v>
      </c>
      <c r="R216" s="5">
        <f t="array" ref="R216">H176:H176</f>
        <v>0</v>
      </c>
    </row>
    <row r="217" spans="9:18" ht="14.4" customHeight="1">
      <c r="I217" s="19"/>
      <c r="M217" s="20"/>
      <c r="N217" s="20"/>
      <c r="Q217" s="5">
        <f t="array" ref="Q217">G177:G177</f>
        <v>0</v>
      </c>
      <c r="R217" s="5">
        <f t="array" ref="R217">H177:H177</f>
        <v>0</v>
      </c>
    </row>
    <row r="218" spans="9:18" ht="14.4" customHeight="1">
      <c r="I218" s="19"/>
      <c r="M218" s="20"/>
      <c r="N218" s="20"/>
      <c r="Q218" s="5">
        <f t="array" ref="Q218">G178:G178</f>
        <v>0</v>
      </c>
      <c r="R218" s="5">
        <f t="array" ref="R218">H178:H178</f>
        <v>0</v>
      </c>
    </row>
    <row r="219" spans="9:18" ht="14.4" customHeight="1">
      <c r="I219" s="19"/>
      <c r="M219" s="20"/>
      <c r="N219" s="20"/>
      <c r="Q219" s="5">
        <f t="array" ref="Q219">G179:G179</f>
        <v>0</v>
      </c>
      <c r="R219" s="5">
        <f t="array" ref="R219">H179:H179</f>
        <v>0</v>
      </c>
    </row>
    <row r="220" spans="9:18">
      <c r="I220" s="14"/>
      <c r="J220" s="27"/>
      <c r="M220" s="20"/>
      <c r="N220" s="20"/>
      <c r="Q220" s="5">
        <f t="array" ref="Q220">G180:G180</f>
        <v>0</v>
      </c>
      <c r="R220" s="5">
        <f t="array" ref="R220">H180:H180</f>
        <v>0</v>
      </c>
    </row>
    <row r="221" spans="9:18" ht="14.4" customHeight="1">
      <c r="I221" s="19"/>
      <c r="N221" s="20"/>
      <c r="Q221" s="5">
        <f t="array" ref="Q221">G181:G181</f>
        <v>0</v>
      </c>
      <c r="R221" s="5">
        <f t="array" ref="R221">H181:H181</f>
        <v>0</v>
      </c>
    </row>
    <row r="222" spans="9:18">
      <c r="I222" s="14"/>
      <c r="J222" s="27"/>
      <c r="N222" s="20"/>
      <c r="Q222" s="5">
        <f t="array" ref="Q222">G182:G182</f>
        <v>0</v>
      </c>
      <c r="R222" s="5">
        <f t="array" ref="R222">H182:H182</f>
        <v>0</v>
      </c>
    </row>
    <row r="223" spans="9:18" ht="14.4" customHeight="1">
      <c r="I223" s="19"/>
      <c r="N223" s="20"/>
      <c r="Q223" s="5">
        <f t="array" ref="Q223">G183:G183</f>
        <v>0</v>
      </c>
      <c r="R223" s="5">
        <f t="array" ref="R223">H183:H183</f>
        <v>0</v>
      </c>
    </row>
    <row r="224" spans="9:18" ht="14.4" customHeight="1">
      <c r="I224" s="19"/>
      <c r="N224" s="20"/>
      <c r="Q224" s="5">
        <f t="array" ref="Q224">G184:G184</f>
        <v>0</v>
      </c>
      <c r="R224" s="5">
        <f t="array" ref="R224">H184:H184</f>
        <v>0</v>
      </c>
    </row>
    <row r="225" spans="9:18" ht="14.4" customHeight="1">
      <c r="I225" s="19"/>
      <c r="N225" s="20"/>
      <c r="Q225" s="5">
        <f t="array" ref="Q225">G185:G185</f>
        <v>0</v>
      </c>
      <c r="R225" s="5">
        <f t="array" ref="R225">H185:H185</f>
        <v>0</v>
      </c>
    </row>
    <row r="226" spans="9:18" ht="14.4" customHeight="1">
      <c r="I226" s="19"/>
      <c r="N226" s="20"/>
      <c r="Q226" s="5">
        <f t="array" ref="Q226">G186:G186</f>
        <v>0</v>
      </c>
      <c r="R226" s="5">
        <f t="array" ref="R226">H186:H186</f>
        <v>0</v>
      </c>
    </row>
    <row r="227" spans="9:18" ht="14.4" customHeight="1">
      <c r="I227" s="19"/>
      <c r="N227" s="20"/>
      <c r="Q227" s="5">
        <f t="array" ref="Q227">G187:G187</f>
        <v>0</v>
      </c>
      <c r="R227" s="5">
        <f t="array" ref="R227">H187:H187</f>
        <v>0</v>
      </c>
    </row>
    <row r="228" spans="9:18" ht="14.4" customHeight="1">
      <c r="I228" s="19"/>
      <c r="N228" s="20"/>
      <c r="Q228" s="5">
        <f t="array" ref="Q228">G188:G188</f>
        <v>0</v>
      </c>
      <c r="R228" s="5">
        <f t="array" ref="R228">H188:H188</f>
        <v>0</v>
      </c>
    </row>
    <row r="229" spans="9:18" ht="14.4" customHeight="1">
      <c r="I229" s="19"/>
      <c r="N229" s="20"/>
      <c r="Q229" s="5">
        <f t="array" ref="Q229">G189:G189</f>
        <v>0</v>
      </c>
      <c r="R229" s="5">
        <f t="array" ref="R229">H189:H189</f>
        <v>0</v>
      </c>
    </row>
    <row r="230" spans="9:18" ht="14.4" customHeight="1">
      <c r="I230" s="19"/>
      <c r="N230" s="20"/>
      <c r="Q230" s="5">
        <f t="array" ref="Q230">G190:G190</f>
        <v>0</v>
      </c>
      <c r="R230" s="5">
        <f t="array" ref="R230">H190:H190</f>
        <v>0</v>
      </c>
    </row>
    <row r="231" spans="9:18" ht="14.4" customHeight="1">
      <c r="I231" s="19"/>
      <c r="N231" s="20"/>
      <c r="Q231" s="5">
        <f t="array" ref="Q231">G191:G191</f>
        <v>0</v>
      </c>
      <c r="R231" s="5">
        <f t="array" ref="R231">H191:H191</f>
        <v>0</v>
      </c>
    </row>
    <row r="232" spans="9:18" ht="14.4" customHeight="1">
      <c r="I232" s="19"/>
      <c r="N232" s="20"/>
      <c r="Q232" s="5">
        <f t="array" ref="Q232">G192:G192</f>
        <v>0</v>
      </c>
      <c r="R232" s="5">
        <f t="array" ref="R232">H192:H192</f>
        <v>0</v>
      </c>
    </row>
    <row r="233" spans="9:18" ht="14.4" customHeight="1">
      <c r="I233" s="19"/>
      <c r="N233" s="20"/>
      <c r="Q233" s="5">
        <f t="array" ref="Q233">G193:G193</f>
        <v>0</v>
      </c>
      <c r="R233" s="5">
        <f t="array" ref="R233">H193:H193</f>
        <v>0</v>
      </c>
    </row>
    <row r="234" spans="9:18" ht="14.4" customHeight="1">
      <c r="I234" s="19"/>
      <c r="N234" s="20"/>
      <c r="Q234" s="5">
        <f t="array" ref="Q234">G194:G194</f>
        <v>0</v>
      </c>
      <c r="R234" s="5">
        <f t="array" ref="R234">H194:H194</f>
        <v>0</v>
      </c>
    </row>
    <row r="235" spans="9:18" ht="14.4" customHeight="1">
      <c r="I235" s="19"/>
      <c r="N235" s="20"/>
      <c r="Q235" s="5">
        <f t="array" ref="Q235">G195:G195</f>
        <v>0</v>
      </c>
      <c r="R235" s="5">
        <f t="array" ref="R235">H195:H195</f>
        <v>0</v>
      </c>
    </row>
    <row r="236" spans="9:18" ht="14.4" customHeight="1">
      <c r="I236" s="19"/>
      <c r="N236" s="20"/>
      <c r="Q236" s="5">
        <f t="array" ref="Q236">G196:G196</f>
        <v>0</v>
      </c>
      <c r="R236" s="5">
        <f t="array" ref="R236">H196:H196</f>
        <v>0</v>
      </c>
    </row>
    <row r="237" spans="9:18">
      <c r="N237" s="20"/>
      <c r="Q237" s="5">
        <f t="array" ref="Q237">G197:G197</f>
        <v>0</v>
      </c>
      <c r="R237" s="5">
        <f t="array" ref="R237">H197:H197</f>
        <v>0</v>
      </c>
    </row>
    <row r="238" spans="9:18">
      <c r="N238" s="20"/>
      <c r="Q238" s="5">
        <f t="array" ref="Q238">G198:G198</f>
        <v>0</v>
      </c>
      <c r="R238" s="5">
        <f t="array" ref="R238">H198:H198</f>
        <v>0</v>
      </c>
    </row>
    <row r="239" spans="9:18">
      <c r="N239" s="20"/>
      <c r="Q239" s="5">
        <f t="array" ref="Q239">G199:G199</f>
        <v>0</v>
      </c>
      <c r="R239" s="5">
        <f t="array" ref="R239">H199:H199</f>
        <v>0</v>
      </c>
    </row>
    <row r="240" spans="9:18">
      <c r="N240" s="20"/>
      <c r="Q240" s="5">
        <f t="array" ref="Q240">G200:G200</f>
        <v>0</v>
      </c>
      <c r="R240" s="5">
        <f t="array" ref="R240">H200:H200</f>
        <v>0</v>
      </c>
    </row>
    <row r="241" spans="14:18">
      <c r="N241" s="20"/>
      <c r="Q241" s="5">
        <f t="array" ref="Q241">G201:G201</f>
        <v>0</v>
      </c>
      <c r="R241" s="5">
        <f t="array" ref="R241">H201:H201</f>
        <v>0</v>
      </c>
    </row>
    <row r="242" spans="14:18">
      <c r="N242" s="20"/>
      <c r="Q242" s="5">
        <f t="array" ref="Q242">G202:G202</f>
        <v>0</v>
      </c>
      <c r="R242" s="5">
        <f t="array" ref="R242">H202:H202</f>
        <v>0</v>
      </c>
    </row>
    <row r="243" spans="14:18">
      <c r="N243" s="20"/>
      <c r="Q243" s="5">
        <f t="array" ref="Q243">G203:G203</f>
        <v>0</v>
      </c>
      <c r="R243" s="5">
        <f t="array" ref="R243">H203:H203</f>
        <v>0</v>
      </c>
    </row>
    <row r="244" spans="14:18">
      <c r="N244" s="20"/>
      <c r="Q244" s="5">
        <f t="array" ref="Q244">G204:G204</f>
        <v>0</v>
      </c>
      <c r="R244" s="5">
        <f t="array" ref="R244">H204:H204</f>
        <v>0</v>
      </c>
    </row>
    <row r="245" spans="14:18">
      <c r="N245" s="20"/>
      <c r="Q245" s="5">
        <f t="array" ref="Q245">G205:G205</f>
        <v>0</v>
      </c>
      <c r="R245" s="5">
        <f t="array" ref="R245">H205:H205</f>
        <v>0</v>
      </c>
    </row>
    <row r="246" spans="14:18">
      <c r="N246" s="20"/>
      <c r="Q246" s="5">
        <f t="array" ref="Q246">G206:G206</f>
        <v>0</v>
      </c>
      <c r="R246" s="5">
        <f t="array" ref="R246">H206:H206</f>
        <v>0</v>
      </c>
    </row>
    <row r="247" spans="14:18">
      <c r="N247" s="20"/>
      <c r="Q247" s="5">
        <f t="array" ref="Q247">G207:G207</f>
        <v>0</v>
      </c>
      <c r="R247" s="5">
        <f t="array" ref="R247">H207:H207</f>
        <v>0</v>
      </c>
    </row>
    <row r="248" spans="14:18">
      <c r="N248" s="20"/>
      <c r="Q248" s="5">
        <f t="array" ref="Q248">G208:G208</f>
        <v>0</v>
      </c>
      <c r="R248" s="5">
        <f t="array" ref="R248">H208:H208</f>
        <v>0</v>
      </c>
    </row>
    <row r="249" spans="14:18">
      <c r="N249" s="20"/>
      <c r="Q249" s="5">
        <f t="array" ref="Q249">G209:G209</f>
        <v>0</v>
      </c>
      <c r="R249" s="5">
        <f t="array" ref="R249">H209:H209</f>
        <v>0</v>
      </c>
    </row>
    <row r="250" spans="14:18">
      <c r="N250" s="20"/>
      <c r="Q250" s="5">
        <f t="array" ref="Q250">G210:G210</f>
        <v>0</v>
      </c>
      <c r="R250" s="5">
        <f t="array" ref="R250">H210:H210</f>
        <v>0</v>
      </c>
    </row>
    <row r="251" spans="14:18">
      <c r="N251" s="20"/>
    </row>
    <row r="252" spans="14:18">
      <c r="N252" s="20"/>
    </row>
    <row r="253" spans="14:18">
      <c r="N253" s="20"/>
    </row>
    <row r="254" spans="14:18">
      <c r="N254" s="20"/>
    </row>
    <row r="255" spans="14:18">
      <c r="N255" s="20"/>
    </row>
    <row r="256" spans="14:18">
      <c r="N256" s="20"/>
    </row>
    <row r="257" spans="14:14" ht="15" customHeight="1">
      <c r="N257" s="20"/>
    </row>
    <row r="258" spans="14:14">
      <c r="N258" s="20"/>
    </row>
    <row r="259" spans="14:14" ht="15" customHeight="1">
      <c r="N259" s="20"/>
    </row>
    <row r="260" spans="14:14">
      <c r="N260" s="20"/>
    </row>
    <row r="261" spans="14:14">
      <c r="N261" s="20"/>
    </row>
    <row r="262" spans="14:14">
      <c r="N262" s="20"/>
    </row>
    <row r="263" spans="14:14">
      <c r="N263" s="20"/>
    </row>
    <row r="264" spans="14:14">
      <c r="N264" s="20"/>
    </row>
    <row r="265" spans="14:14">
      <c r="N265" s="20"/>
    </row>
    <row r="266" spans="14:14">
      <c r="N266" s="20"/>
    </row>
    <row r="267" spans="14:14">
      <c r="N267" s="20"/>
    </row>
    <row r="268" spans="14:14">
      <c r="N268" s="20"/>
    </row>
    <row r="269" spans="14:14">
      <c r="N269" s="20"/>
    </row>
    <row r="270" spans="14:14">
      <c r="N270" s="20"/>
    </row>
    <row r="271" spans="14:14">
      <c r="N271" s="20"/>
    </row>
    <row r="272" spans="14:14">
      <c r="N272" s="20"/>
    </row>
    <row r="273" spans="14:14">
      <c r="N273" s="20"/>
    </row>
    <row r="274" spans="14:14">
      <c r="N274" s="20"/>
    </row>
    <row r="275" spans="14:14">
      <c r="N275" s="20"/>
    </row>
    <row r="276" spans="14:14">
      <c r="N276" s="20"/>
    </row>
    <row r="277" spans="14:14">
      <c r="N277" s="20"/>
    </row>
    <row r="278" spans="14:14">
      <c r="N278" s="20"/>
    </row>
    <row r="279" spans="14:14">
      <c r="N279" s="20"/>
    </row>
    <row r="280" spans="14:14">
      <c r="N280" s="20"/>
    </row>
    <row r="281" spans="14:14">
      <c r="N281" s="20"/>
    </row>
    <row r="282" spans="14:14">
      <c r="N282" s="20"/>
    </row>
    <row r="283" spans="14:14">
      <c r="N283" s="20"/>
    </row>
    <row r="284" spans="14:14">
      <c r="N284" s="20"/>
    </row>
    <row r="285" spans="14:14">
      <c r="N285" s="20"/>
    </row>
    <row r="286" spans="14:14">
      <c r="N286" s="20"/>
    </row>
  </sheetData>
  <autoFilter ref="B1:J221" xr:uid="{00000000-0009-0000-0000-000003000000}"/>
  <mergeCells count="25">
    <mergeCell ref="AG34:AH34"/>
    <mergeCell ref="F16:J16"/>
    <mergeCell ref="AE32:AF32"/>
    <mergeCell ref="AI34:AJ34"/>
    <mergeCell ref="AC57:AD57"/>
    <mergeCell ref="AE31:AF31"/>
    <mergeCell ref="AG31:AH31"/>
    <mergeCell ref="AE28:AF29"/>
    <mergeCell ref="AI30:AJ30"/>
    <mergeCell ref="AH53:AI53"/>
    <mergeCell ref="AG28:AH29"/>
    <mergeCell ref="F33:J33"/>
    <mergeCell ref="AE33:AF33"/>
    <mergeCell ref="AG32:AH32"/>
    <mergeCell ref="AE34:AF34"/>
    <mergeCell ref="AG33:AH33"/>
    <mergeCell ref="AI33:AJ33"/>
    <mergeCell ref="F8:J8"/>
    <mergeCell ref="F2:J2"/>
    <mergeCell ref="AI32:AJ32"/>
    <mergeCell ref="F22:J22"/>
    <mergeCell ref="AI31:AJ31"/>
    <mergeCell ref="AE30:AF30"/>
    <mergeCell ref="AI28:AJ29"/>
    <mergeCell ref="AG30:AH30"/>
  </mergeCells>
  <conditionalFormatting sqref="I3:I7 I9:I15 I17:I21 I23:I32 I34:I219 I221 I223:I236">
    <cfRule type="cellIs" dxfId="40" priority="32" stopIfTrue="1" operator="equal">
      <formula>"A"</formula>
    </cfRule>
    <cfRule type="cellIs" dxfId="39" priority="33" stopIfTrue="1" operator="equal">
      <formula>"B"</formula>
    </cfRule>
    <cfRule type="cellIs" dxfId="38" priority="34" stopIfTrue="1" operator="equal">
      <formula>"C"</formula>
    </cfRule>
    <cfRule type="cellIs" dxfId="37" priority="35" stopIfTrue="1" operator="equal">
      <formula>"D"</formula>
    </cfRule>
    <cfRule type="cellIs" dxfId="36" priority="36" stopIfTrue="1" operator="equal">
      <formula>"E"</formula>
    </cfRule>
  </conditionalFormatting>
  <conditionalFormatting sqref="J3:J7 J9:J15 J17:J21 J23:J32 J34:J219 J221 J223:J236">
    <cfRule type="expression" dxfId="35" priority="27" stopIfTrue="1">
      <formula>I3="A"</formula>
    </cfRule>
    <cfRule type="expression" dxfId="34" priority="28" stopIfTrue="1">
      <formula>I3="B"</formula>
    </cfRule>
    <cfRule type="expression" dxfId="33" priority="29" stopIfTrue="1">
      <formula>I3="C"</formula>
    </cfRule>
    <cfRule type="expression" dxfId="32" priority="30" stopIfTrue="1">
      <formula>I3="D"</formula>
    </cfRule>
    <cfRule type="expression" dxfId="31" priority="31" stopIfTrue="1">
      <formula>I3="F"</formula>
    </cfRule>
  </conditionalFormatting>
  <conditionalFormatting sqref="K217:K226">
    <cfRule type="expression" dxfId="30" priority="22" stopIfTrue="1">
      <formula>J214="A"</formula>
    </cfRule>
    <cfRule type="expression" dxfId="29" priority="23" stopIfTrue="1">
      <formula>J214="B"</formula>
    </cfRule>
    <cfRule type="expression" dxfId="28" priority="24" stopIfTrue="1">
      <formula>J214="C"</formula>
    </cfRule>
    <cfRule type="expression" dxfId="27" priority="25" stopIfTrue="1">
      <formula>J214="D"</formula>
    </cfRule>
    <cfRule type="expression" dxfId="26" priority="26" stopIfTrue="1">
      <formula>J214="F"</formula>
    </cfRule>
  </conditionalFormatting>
  <conditionalFormatting sqref="X2:X14">
    <cfRule type="cellIs" dxfId="25" priority="17" stopIfTrue="1" operator="equal">
      <formula>"A"</formula>
    </cfRule>
    <cfRule type="cellIs" dxfId="24" priority="18" stopIfTrue="1" operator="equal">
      <formula>"B"</formula>
    </cfRule>
    <cfRule type="cellIs" dxfId="23" priority="19" stopIfTrue="1" operator="equal">
      <formula>"C"</formula>
    </cfRule>
    <cfRule type="cellIs" dxfId="22" priority="20" stopIfTrue="1" operator="equal">
      <formula>"D"</formula>
    </cfRule>
    <cfRule type="cellIs" dxfId="21" priority="21" stopIfTrue="1" operator="equal">
      <formula>"E"</formula>
    </cfRule>
  </conditionalFormatting>
  <conditionalFormatting sqref="Y2:Y14">
    <cfRule type="expression" dxfId="20" priority="12" stopIfTrue="1">
      <formula>X2="A"</formula>
    </cfRule>
    <cfRule type="expression" dxfId="19" priority="13" stopIfTrue="1">
      <formula>X2="B"</formula>
    </cfRule>
    <cfRule type="expression" dxfId="18" priority="14" stopIfTrue="1">
      <formula>X2="C"</formula>
    </cfRule>
    <cfRule type="expression" dxfId="17" priority="15" stopIfTrue="1">
      <formula>X2="D"</formula>
    </cfRule>
    <cfRule type="expression" dxfId="16" priority="16" stopIfTrue="1">
      <formula>X2="F"</formula>
    </cfRule>
  </conditionalFormatting>
  <conditionalFormatting sqref="K2:K216">
    <cfRule type="expression" dxfId="15" priority="37" stopIfTrue="1">
      <formula>#REF!="A"</formula>
    </cfRule>
    <cfRule type="expression" dxfId="14" priority="38" stopIfTrue="1">
      <formula>#REF!="B"</formula>
    </cfRule>
    <cfRule type="expression" dxfId="13" priority="39" stopIfTrue="1">
      <formula>#REF!="C"</formula>
    </cfRule>
    <cfRule type="expression" dxfId="12" priority="40" stopIfTrue="1">
      <formula>#REF!="D"</formula>
    </cfRule>
    <cfRule type="expression" dxfId="11" priority="41" stopIfTrue="1">
      <formula>#REF!="F"</formula>
    </cfRule>
  </conditionalFormatting>
  <conditionalFormatting sqref="M2:M220 N81:N102">
    <cfRule type="cellIs" dxfId="10" priority="11" operator="greaterThan">
      <formula>5</formula>
    </cfRule>
  </conditionalFormatting>
  <conditionalFormatting sqref="AE5">
    <cfRule type="expression" dxfId="9" priority="1" stopIfTrue="1">
      <formula>AD5="A"</formula>
    </cfRule>
    <cfRule type="expression" dxfId="8" priority="2" stopIfTrue="1">
      <formula>AD5="B"</formula>
    </cfRule>
    <cfRule type="expression" dxfId="7" priority="3" stopIfTrue="1">
      <formula>AD5="C"</formula>
    </cfRule>
    <cfRule type="expression" dxfId="6" priority="4" stopIfTrue="1">
      <formula>AD5="D"</formula>
    </cfRule>
    <cfRule type="expression" dxfId="5" priority="5" stopIfTrue="1">
      <formula>AD5="F"</formula>
    </cfRule>
  </conditionalFormatting>
  <pageMargins left="0.75" right="0.75" top="1" bottom="1" header="0.5" footer="0.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1:AX286"/>
  <sheetViews>
    <sheetView topLeftCell="C1" zoomScaleNormal="100" workbookViewId="0">
      <selection activeCell="I23" sqref="A1:XFD1048576"/>
    </sheetView>
  </sheetViews>
  <sheetFormatPr defaultColWidth="9.21875" defaultRowHeight="13.8"/>
  <cols>
    <col min="1" max="1" width="7.77734375" style="47" customWidth="1"/>
    <col min="2" max="4" width="7.77734375" style="5" customWidth="1"/>
    <col min="5" max="6" width="7.77734375" style="6" customWidth="1"/>
    <col min="7" max="7" width="7.77734375" style="29" customWidth="1"/>
    <col min="8" max="8" width="7.77734375" style="5" customWidth="1"/>
    <col min="9" max="9" width="7.77734375" style="21" customWidth="1"/>
    <col min="10" max="10" width="30.6640625" style="12" customWidth="1"/>
    <col min="11" max="11" width="30.21875" style="17" customWidth="1"/>
    <col min="12" max="12" width="9.5546875" style="32" bestFit="1" customWidth="1"/>
    <col min="13" max="13" width="13.44140625" style="17" bestFit="1" customWidth="1"/>
    <col min="14" max="14" width="8.21875" style="17" bestFit="1" customWidth="1"/>
    <col min="15" max="15" width="6.44140625" style="17" bestFit="1" customWidth="1"/>
    <col min="16" max="16" width="7.77734375" style="17" customWidth="1"/>
    <col min="17" max="19" width="7.77734375" style="20" customWidth="1"/>
    <col min="20" max="21" width="7.77734375" style="35" customWidth="1"/>
    <col min="22" max="23" width="7.77734375" style="20" customWidth="1"/>
    <col min="24" max="24" width="7.77734375" style="17" customWidth="1"/>
    <col min="25" max="25" width="30.77734375" style="17" customWidth="1"/>
    <col min="26" max="48" width="9.21875" style="17" customWidth="1"/>
    <col min="49" max="49" width="13.21875" style="17" bestFit="1" customWidth="1"/>
    <col min="50" max="50" width="12" style="17" bestFit="1" customWidth="1"/>
    <col min="51" max="53" width="9.21875" style="17" customWidth="1"/>
    <col min="54" max="16384" width="9.21875" style="17"/>
  </cols>
  <sheetData>
    <row r="1" spans="1:31" s="16" customFormat="1" ht="43.2" customHeight="1">
      <c r="A1" s="46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8" t="s">
        <v>6</v>
      </c>
      <c r="H1" s="8" t="s">
        <v>7</v>
      </c>
      <c r="I1" s="28" t="s">
        <v>8</v>
      </c>
      <c r="J1" s="10" t="s">
        <v>9</v>
      </c>
      <c r="K1" s="26" t="s">
        <v>10</v>
      </c>
      <c r="L1" s="33" t="s">
        <v>7</v>
      </c>
      <c r="P1" s="3" t="s">
        <v>0</v>
      </c>
      <c r="Q1" s="4" t="s">
        <v>1</v>
      </c>
      <c r="R1" s="1" t="s">
        <v>2</v>
      </c>
      <c r="S1" s="1" t="s">
        <v>3</v>
      </c>
      <c r="T1" s="2" t="s">
        <v>4</v>
      </c>
      <c r="U1" s="2" t="s">
        <v>5</v>
      </c>
      <c r="V1" s="1" t="s">
        <v>6</v>
      </c>
      <c r="W1" s="1" t="s">
        <v>7</v>
      </c>
      <c r="X1" s="13" t="s">
        <v>8</v>
      </c>
      <c r="Y1" s="15" t="s">
        <v>9</v>
      </c>
      <c r="Z1" s="31" t="s">
        <v>10</v>
      </c>
    </row>
    <row r="2" spans="1:31" ht="16.5" customHeight="1">
      <c r="A2" s="47">
        <v>1</v>
      </c>
      <c r="B2" s="5">
        <v>0</v>
      </c>
      <c r="C2" s="5">
        <v>29.770950171292402</v>
      </c>
      <c r="D2" s="5">
        <v>29.770950171292402</v>
      </c>
      <c r="E2" s="6">
        <v>0.435000000000001</v>
      </c>
      <c r="F2" s="135" t="s">
        <v>11</v>
      </c>
      <c r="G2" s="136"/>
      <c r="H2" s="136"/>
      <c r="I2" s="136"/>
      <c r="J2" s="134"/>
      <c r="K2" s="21">
        <f t="shared" ref="K2:K20" si="0">_xlfn.IFNA(_xlfn.RANK.EQ(L2,L:L,0),0)</f>
        <v>17</v>
      </c>
      <c r="L2" s="34">
        <f t="shared" ref="L2:L20" si="1">H2</f>
        <v>0</v>
      </c>
      <c r="M2" s="20">
        <v>2</v>
      </c>
      <c r="P2" s="11">
        <f t="shared" ref="P2:P14" si="2">_xlfn.XLOOKUP($Z2,$K:$K,A:A)</f>
        <v>2</v>
      </c>
      <c r="Q2" s="5">
        <f t="shared" ref="Q2:Q14" si="3">_xlfn.XLOOKUP($Z2,$K:$K,B:B)</f>
        <v>31.770950171292402</v>
      </c>
      <c r="R2" s="5">
        <f t="shared" ref="R2:R14" si="4">_xlfn.XLOOKUP($Z2,$K:$K,C:C)</f>
        <v>67.438476919911693</v>
      </c>
      <c r="S2" s="5">
        <f t="shared" ref="S2:S14" si="5">_xlfn.XLOOKUP($Z2,$K:$K,D:D)</f>
        <v>35.667526748619302</v>
      </c>
      <c r="T2" s="6">
        <f t="shared" ref="T2:T14" si="6">_xlfn.XLOOKUP($Z2,$K:$K,E:E)</f>
        <v>0.435000000000001</v>
      </c>
      <c r="U2" s="6">
        <f t="shared" ref="U2:U14" si="7">_xlfn.XLOOKUP($Z2,$K:$K,F:F)</f>
        <v>0.40367269140435202</v>
      </c>
      <c r="V2" s="5">
        <f t="shared" ref="V2:V14" si="8">_xlfn.XLOOKUP($Z2,$K:$K,G:G)</f>
        <v>36.995840708414697</v>
      </c>
      <c r="W2" s="5">
        <f t="shared" ref="W2:W14" si="9">_xlfn.XLOOKUP($Z2,$K:$K,H:H)</f>
        <v>7.2016801369305696</v>
      </c>
      <c r="X2" s="7" t="str">
        <f t="shared" ref="X2:X14" si="10">_xlfn.XLOOKUP($Z2,$K:$K,I:I)</f>
        <v>B</v>
      </c>
      <c r="Y2" s="12" t="str">
        <f t="shared" ref="Y2:Y14" si="11">_xlfn.XLOOKUP($Z2,$K:$K,J:J)</f>
        <v>███████</v>
      </c>
      <c r="Z2" s="17">
        <v>1</v>
      </c>
    </row>
    <row r="3" spans="1:31">
      <c r="A3" s="47">
        <v>2</v>
      </c>
      <c r="B3" s="5">
        <v>31.770950171292402</v>
      </c>
      <c r="C3" s="5">
        <v>67.438476919911693</v>
      </c>
      <c r="D3" s="5">
        <v>35.667526748619302</v>
      </c>
      <c r="E3" s="6">
        <v>0.435000000000001</v>
      </c>
      <c r="F3" s="6">
        <v>0.40367269140435202</v>
      </c>
      <c r="G3" s="5">
        <v>36.995840708414697</v>
      </c>
      <c r="H3" s="5">
        <v>7.2016801369305696</v>
      </c>
      <c r="I3" s="7" t="str">
        <f>IF($H3="","",IF(OR($H3&lt;0,$H3&gt;100),"E",IF($H3&lt;$AA$124,$Z$124,IF($H3&lt;=$AA$125,$Z$125,IF($H3&lt;=$AA$126,$Z$126,IF($H3&lt;=$AA$127,$Z$127,IF($H3&lt;=$AA$128,$Z$128,"")))))))</f>
        <v>B</v>
      </c>
      <c r="J3" s="12" t="str">
        <f>IF(OR($H3&lt;0,$H3&gt;100),"",DataBar(H3))</f>
        <v>███████</v>
      </c>
      <c r="K3" s="21">
        <f t="shared" si="0"/>
        <v>1</v>
      </c>
      <c r="L3" s="34">
        <f t="shared" si="1"/>
        <v>7.2016801369305696</v>
      </c>
      <c r="M3" s="20">
        <v>2</v>
      </c>
      <c r="P3" s="11">
        <f t="shared" si="2"/>
        <v>16</v>
      </c>
      <c r="Q3" s="5">
        <f t="shared" si="3"/>
        <v>594.36079412435402</v>
      </c>
      <c r="R3" s="5">
        <f t="shared" si="4"/>
        <v>633.55276782021303</v>
      </c>
      <c r="S3" s="5">
        <f t="shared" si="5"/>
        <v>39.191973695859019</v>
      </c>
      <c r="T3" s="6">
        <f t="shared" si="6"/>
        <v>0.435000000000001</v>
      </c>
      <c r="U3" s="6">
        <f t="shared" si="7"/>
        <v>0.40415463944417701</v>
      </c>
      <c r="V3" s="5">
        <f t="shared" si="8"/>
        <v>605.66250737508096</v>
      </c>
      <c r="W3" s="5">
        <f t="shared" si="9"/>
        <v>7.0908874840974097</v>
      </c>
      <c r="X3" s="7" t="str">
        <f t="shared" si="10"/>
        <v>B</v>
      </c>
      <c r="Y3" s="12" t="str">
        <f t="shared" si="11"/>
        <v>███████</v>
      </c>
      <c r="Z3" s="17">
        <v>2</v>
      </c>
    </row>
    <row r="4" spans="1:31" ht="15" customHeight="1">
      <c r="A4" s="47">
        <v>3</v>
      </c>
      <c r="B4" s="5">
        <v>69.438476919911693</v>
      </c>
      <c r="C4" s="5">
        <v>106.207393339543</v>
      </c>
      <c r="D4" s="5">
        <v>36.76891641963131</v>
      </c>
      <c r="E4" s="6">
        <v>0.435000000000001</v>
      </c>
      <c r="F4" s="6">
        <v>0.41278964698997</v>
      </c>
      <c r="G4" s="5">
        <v>96.745840708414704</v>
      </c>
      <c r="H4" s="5">
        <v>5.1058282781679702</v>
      </c>
      <c r="I4" s="7" t="str">
        <f>IF($H4="","",IF(OR($H4&lt;0,$H4&gt;100),"E",IF($H4&lt;$AA$124,$Z$124,IF($H4&lt;=$AA$125,$Z$125,IF($H4&lt;=$AA$126,$Z$126,IF($H4&lt;=$AA$127,$Z$127,IF($H4&lt;=$AA$128,$Z$128,"")))))))</f>
        <v>B</v>
      </c>
      <c r="J4" s="12" t="str">
        <f>IF(OR($H4&lt;0,$H4&gt;100),"",DataBar(H4))</f>
        <v>█████</v>
      </c>
      <c r="K4" s="21">
        <f t="shared" si="0"/>
        <v>10</v>
      </c>
      <c r="L4" s="34">
        <f t="shared" si="1"/>
        <v>5.1058282781679702</v>
      </c>
      <c r="M4" s="20">
        <v>2</v>
      </c>
      <c r="P4" s="11">
        <f t="shared" si="2"/>
        <v>19</v>
      </c>
      <c r="Q4" s="5">
        <f t="shared" si="3"/>
        <v>718.37727108033505</v>
      </c>
      <c r="R4" s="5">
        <f t="shared" si="4"/>
        <v>760.5</v>
      </c>
      <c r="S4" s="5">
        <f t="shared" si="5"/>
        <v>42.122728919664951</v>
      </c>
      <c r="T4" s="6">
        <f t="shared" si="6"/>
        <v>0.435000000000001</v>
      </c>
      <c r="U4" s="6">
        <f t="shared" si="7"/>
        <v>0.40416332916798198</v>
      </c>
      <c r="V4" s="5">
        <f t="shared" si="8"/>
        <v>731.66250737508096</v>
      </c>
      <c r="W4" s="5">
        <f t="shared" si="9"/>
        <v>7.0888898464409396</v>
      </c>
      <c r="X4" s="7" t="str">
        <f t="shared" si="10"/>
        <v>B</v>
      </c>
      <c r="Y4" s="12" t="str">
        <f t="shared" si="11"/>
        <v>███████</v>
      </c>
      <c r="Z4" s="17">
        <v>3</v>
      </c>
    </row>
    <row r="5" spans="1:31" ht="15" customHeight="1">
      <c r="A5" s="47">
        <v>4</v>
      </c>
      <c r="B5" s="5">
        <v>108.207393339543</v>
      </c>
      <c r="C5" s="5">
        <v>148.50075670641399</v>
      </c>
      <c r="D5" s="5">
        <v>40.293363366870992</v>
      </c>
      <c r="E5" s="6">
        <v>0.435000000000001</v>
      </c>
      <c r="F5" s="6">
        <v>0.40764629983428102</v>
      </c>
      <c r="G5" s="5">
        <v>119.995840708415</v>
      </c>
      <c r="H5" s="5">
        <v>6.2882069346480503</v>
      </c>
      <c r="I5" s="7" t="str">
        <f>IF($H5="","",IF(OR($H5&lt;0,$H5&gt;100),"E",IF($H5&lt;$AA$124,$Z$124,IF($H5&lt;=$AA$125,$Z$125,IF($H5&lt;=$AA$126,$Z$126,IF($H5&lt;=$AA$127,$Z$127,IF($H5&lt;=$AA$128,$Z$128,"")))))))</f>
        <v>B</v>
      </c>
      <c r="J5" s="12" t="str">
        <f>IF(OR($H5&lt;0,$H5&gt;100),"",DataBar(H5))</f>
        <v>██████</v>
      </c>
      <c r="K5" s="21">
        <f t="shared" si="0"/>
        <v>5</v>
      </c>
      <c r="L5" s="34">
        <f t="shared" si="1"/>
        <v>6.2882069346480503</v>
      </c>
      <c r="M5" s="20">
        <v>2</v>
      </c>
      <c r="P5" s="11">
        <f t="shared" si="2"/>
        <v>10</v>
      </c>
      <c r="Q5" s="5">
        <f t="shared" si="3"/>
        <v>349.852287159632</v>
      </c>
      <c r="R5" s="5">
        <f t="shared" si="4"/>
        <v>388.82398292128801</v>
      </c>
      <c r="S5" s="5">
        <f t="shared" si="5"/>
        <v>38.971695761656008</v>
      </c>
      <c r="T5" s="6">
        <f t="shared" si="6"/>
        <v>0.435000000000001</v>
      </c>
      <c r="U5" s="6">
        <f t="shared" si="7"/>
        <v>0.40586916681096502</v>
      </c>
      <c r="V5" s="5">
        <f t="shared" si="8"/>
        <v>352.16250737508102</v>
      </c>
      <c r="W5" s="5">
        <f t="shared" si="9"/>
        <v>6.6967432618472396</v>
      </c>
      <c r="X5" s="7" t="str">
        <f t="shared" si="10"/>
        <v>B</v>
      </c>
      <c r="Y5" s="12" t="str">
        <f t="shared" si="11"/>
        <v>███████</v>
      </c>
      <c r="Z5" s="17">
        <v>4</v>
      </c>
      <c r="AE5" s="12">
        <f>_xlfn.XLOOKUP($Z5,$K:$K,P:P)</f>
        <v>3</v>
      </c>
    </row>
    <row r="6" spans="1:31" ht="15" customHeight="1">
      <c r="A6" s="47">
        <v>5</v>
      </c>
      <c r="B6" s="5">
        <v>150.50075670641399</v>
      </c>
      <c r="C6" s="5">
        <v>189.25217453386799</v>
      </c>
      <c r="D6" s="5">
        <v>38.751417827453992</v>
      </c>
      <c r="E6" s="6">
        <v>0.435000000000001</v>
      </c>
      <c r="F6" s="6">
        <v>0.412369174356088</v>
      </c>
      <c r="G6" s="5">
        <v>177.99584070841499</v>
      </c>
      <c r="H6" s="5">
        <v>5.2024886537730799</v>
      </c>
      <c r="I6" s="7" t="str">
        <f>IF($H6="","",IF(OR($H6&lt;0,$H6&gt;100),"E",IF($H6&lt;$AA$124,$Z$124,IF($H6&lt;=$AA$125,$Z$125,IF($H6&lt;=$AA$126,$Z$126,IF($H6&lt;=$AA$127,$Z$127,IF($H6&lt;=$AA$128,$Z$128,"")))))))</f>
        <v>B</v>
      </c>
      <c r="J6" s="12" t="str">
        <f>IF(OR($H6&lt;0,$H6&gt;100),"",DataBar(H6))</f>
        <v>█████</v>
      </c>
      <c r="K6" s="21">
        <f t="shared" si="0"/>
        <v>9</v>
      </c>
      <c r="L6" s="34">
        <f t="shared" si="1"/>
        <v>5.2024886537730799</v>
      </c>
      <c r="M6" s="20" t="s">
        <v>12</v>
      </c>
      <c r="P6" s="11">
        <f t="shared" si="2"/>
        <v>4</v>
      </c>
      <c r="Q6" s="5">
        <f t="shared" si="3"/>
        <v>108.207393339543</v>
      </c>
      <c r="R6" s="5">
        <f t="shared" si="4"/>
        <v>148.50075670641399</v>
      </c>
      <c r="S6" s="5">
        <f t="shared" si="5"/>
        <v>40.293363366870992</v>
      </c>
      <c r="T6" s="6">
        <f t="shared" si="6"/>
        <v>0.435000000000001</v>
      </c>
      <c r="U6" s="6">
        <f t="shared" si="7"/>
        <v>0.40764629983428102</v>
      </c>
      <c r="V6" s="5">
        <f t="shared" si="8"/>
        <v>119.995840708415</v>
      </c>
      <c r="W6" s="5">
        <f t="shared" si="9"/>
        <v>6.2882069346480503</v>
      </c>
      <c r="X6" s="7" t="str">
        <f t="shared" si="10"/>
        <v>B</v>
      </c>
      <c r="Y6" s="12" t="str">
        <f t="shared" si="11"/>
        <v>██████</v>
      </c>
      <c r="Z6" s="17">
        <v>5</v>
      </c>
    </row>
    <row r="7" spans="1:31">
      <c r="A7" s="47">
        <v>6</v>
      </c>
      <c r="B7" s="5">
        <v>191.25217453386799</v>
      </c>
      <c r="C7" s="5">
        <v>229.12248062451101</v>
      </c>
      <c r="D7" s="5">
        <v>37.870306090643027</v>
      </c>
      <c r="E7" s="6">
        <v>0.435000000000001</v>
      </c>
      <c r="F7" s="135" t="s">
        <v>13</v>
      </c>
      <c r="G7" s="136"/>
      <c r="H7" s="136"/>
      <c r="I7" s="136"/>
      <c r="J7" s="134"/>
      <c r="K7" s="21">
        <f t="shared" si="0"/>
        <v>17</v>
      </c>
      <c r="L7" s="34">
        <f t="shared" si="1"/>
        <v>0</v>
      </c>
      <c r="M7" s="20">
        <v>2</v>
      </c>
      <c r="P7" s="11">
        <f t="shared" si="2"/>
        <v>13</v>
      </c>
      <c r="Q7" s="5">
        <f t="shared" si="3"/>
        <v>474.08904204981502</v>
      </c>
      <c r="R7" s="5">
        <f t="shared" si="4"/>
        <v>507.99434532481501</v>
      </c>
      <c r="S7" s="5">
        <f t="shared" si="5"/>
        <v>33.905303274999987</v>
      </c>
      <c r="T7" s="6">
        <f t="shared" si="6"/>
        <v>0.435000000000001</v>
      </c>
      <c r="U7" s="6">
        <f t="shared" si="7"/>
        <v>0.40819012701998703</v>
      </c>
      <c r="V7" s="5">
        <f t="shared" si="8"/>
        <v>478.91250737508102</v>
      </c>
      <c r="W7" s="5">
        <f t="shared" si="9"/>
        <v>6.1631891908077403</v>
      </c>
      <c r="X7" s="7" t="str">
        <f t="shared" si="10"/>
        <v>B</v>
      </c>
      <c r="Y7" s="12" t="str">
        <f t="shared" si="11"/>
        <v>██████</v>
      </c>
      <c r="Z7" s="17">
        <v>6</v>
      </c>
    </row>
    <row r="8" spans="1:31">
      <c r="A8" s="47">
        <v>7</v>
      </c>
      <c r="B8" s="5">
        <v>231.12248062451101</v>
      </c>
      <c r="C8" s="5">
        <v>268.11167497834498</v>
      </c>
      <c r="D8" s="5">
        <v>36.989194353833973</v>
      </c>
      <c r="E8" s="6">
        <v>0.435000000000001</v>
      </c>
      <c r="F8" s="6">
        <v>0.421763407789496</v>
      </c>
      <c r="G8" s="5">
        <v>265.66250737508102</v>
      </c>
      <c r="H8" s="5">
        <v>3.0428947610355999</v>
      </c>
      <c r="I8" s="7" t="str">
        <f t="shared" ref="I8:I14" si="12">IF($H8="","",IF(OR($H8&lt;0,$H8&gt;100),"E",IF($H8&lt;$AA$124,$Z$124,IF($H8&lt;=$AA$125,$Z$125,IF($H8&lt;=$AA$126,$Z$126,IF($H8&lt;=$AA$127,$Z$127,IF($H8&lt;=$AA$128,$Z$128,"")))))))</f>
        <v>A</v>
      </c>
      <c r="J8" s="12" t="str">
        <f>IF(OR($H8&lt;0,$H8&gt;100),"",DataBar(H8))</f>
        <v>███</v>
      </c>
      <c r="K8" s="21">
        <f t="shared" si="0"/>
        <v>16</v>
      </c>
      <c r="L8" s="34">
        <f t="shared" si="1"/>
        <v>3.0428947610355999</v>
      </c>
      <c r="M8" s="20">
        <v>2</v>
      </c>
      <c r="P8" s="11">
        <f t="shared" si="2"/>
        <v>17</v>
      </c>
      <c r="Q8" s="5">
        <f t="shared" si="3"/>
        <v>635.55276782021303</v>
      </c>
      <c r="R8" s="5">
        <f t="shared" si="4"/>
        <v>675.18529738447603</v>
      </c>
      <c r="S8" s="5">
        <f t="shared" si="5"/>
        <v>39.632529564263002</v>
      </c>
      <c r="T8" s="6">
        <f t="shared" si="6"/>
        <v>0.435000000000001</v>
      </c>
      <c r="U8" s="6">
        <f t="shared" si="7"/>
        <v>0.40842799558603099</v>
      </c>
      <c r="V8" s="5">
        <f t="shared" si="8"/>
        <v>665.32917404174805</v>
      </c>
      <c r="W8" s="5">
        <f t="shared" si="9"/>
        <v>6.1085067618320803</v>
      </c>
      <c r="X8" s="7" t="str">
        <f t="shared" si="10"/>
        <v>B</v>
      </c>
      <c r="Y8" s="12" t="str">
        <f t="shared" si="11"/>
        <v>██████</v>
      </c>
      <c r="Z8" s="17">
        <v>7</v>
      </c>
    </row>
    <row r="9" spans="1:31" ht="15" customHeight="1">
      <c r="A9" s="47">
        <v>8</v>
      </c>
      <c r="B9" s="5">
        <v>270.11167497834498</v>
      </c>
      <c r="C9" s="5">
        <v>308.86309280579798</v>
      </c>
      <c r="D9" s="5">
        <v>38.751417827452997</v>
      </c>
      <c r="E9" s="6">
        <v>0.435000000000001</v>
      </c>
      <c r="F9" s="6">
        <v>0.38205303205617203</v>
      </c>
      <c r="G9" s="5">
        <v>295.82917404174799</v>
      </c>
      <c r="H9" s="5">
        <v>5</v>
      </c>
      <c r="I9" s="7" t="str">
        <f t="shared" si="12"/>
        <v>B</v>
      </c>
      <c r="J9" s="12" t="str">
        <f>IF(OR($H9&lt;0,$H9&gt;100),"",DataBar(H9))</f>
        <v>█████</v>
      </c>
      <c r="K9" s="21">
        <f t="shared" si="0"/>
        <v>12</v>
      </c>
      <c r="L9" s="34">
        <f t="shared" si="1"/>
        <v>5</v>
      </c>
      <c r="M9" s="20">
        <v>2</v>
      </c>
      <c r="P9" s="11">
        <f t="shared" si="2"/>
        <v>15</v>
      </c>
      <c r="Q9" s="5">
        <f t="shared" si="3"/>
        <v>550.08492934966102</v>
      </c>
      <c r="R9" s="5">
        <f t="shared" si="4"/>
        <v>592.36079412435402</v>
      </c>
      <c r="S9" s="5">
        <f t="shared" si="5"/>
        <v>42.275864774692991</v>
      </c>
      <c r="T9" s="6">
        <f t="shared" si="6"/>
        <v>0.435000000000001</v>
      </c>
      <c r="U9" s="6">
        <f t="shared" si="7"/>
        <v>0.41230401871389299</v>
      </c>
      <c r="V9" s="5">
        <f t="shared" si="8"/>
        <v>585.07917404174805</v>
      </c>
      <c r="W9" s="5">
        <f t="shared" si="9"/>
        <v>5.2174669623234697</v>
      </c>
      <c r="X9" s="7" t="str">
        <f t="shared" si="10"/>
        <v>B</v>
      </c>
      <c r="Y9" s="12" t="str">
        <f t="shared" si="11"/>
        <v>█████</v>
      </c>
      <c r="Z9" s="17">
        <v>8</v>
      </c>
    </row>
    <row r="10" spans="1:31">
      <c r="A10" s="47">
        <v>9</v>
      </c>
      <c r="B10" s="5">
        <v>310.86309280579798</v>
      </c>
      <c r="C10" s="5">
        <v>347.852287159632</v>
      </c>
      <c r="D10" s="5">
        <v>36.989194353834023</v>
      </c>
      <c r="E10" s="6">
        <v>0.435000000000001</v>
      </c>
      <c r="F10" s="6">
        <v>0.379701824843867</v>
      </c>
      <c r="G10" s="5">
        <v>312.57917404174799</v>
      </c>
      <c r="H10" s="5">
        <v>5</v>
      </c>
      <c r="I10" s="7" t="str">
        <f t="shared" si="12"/>
        <v>B</v>
      </c>
      <c r="J10" s="12" t="str">
        <f>IF(OR($H10&lt;0,$H10&gt;100),"",DataBar(H10))</f>
        <v>█████</v>
      </c>
      <c r="K10" s="21">
        <f t="shared" si="0"/>
        <v>12</v>
      </c>
      <c r="L10" s="34">
        <f t="shared" si="1"/>
        <v>5</v>
      </c>
      <c r="M10" s="20">
        <v>2</v>
      </c>
      <c r="P10" s="11">
        <f t="shared" si="2"/>
        <v>5</v>
      </c>
      <c r="Q10" s="5">
        <f t="shared" si="3"/>
        <v>150.50075670641399</v>
      </c>
      <c r="R10" s="5">
        <f t="shared" si="4"/>
        <v>189.25217453386799</v>
      </c>
      <c r="S10" s="5">
        <f t="shared" si="5"/>
        <v>38.751417827453992</v>
      </c>
      <c r="T10" s="6">
        <f t="shared" si="6"/>
        <v>0.435000000000001</v>
      </c>
      <c r="U10" s="6">
        <f t="shared" si="7"/>
        <v>0.412369174356088</v>
      </c>
      <c r="V10" s="5">
        <f t="shared" si="8"/>
        <v>177.99584070841499</v>
      </c>
      <c r="W10" s="5">
        <f t="shared" si="9"/>
        <v>5.2024886537730799</v>
      </c>
      <c r="X10" s="7" t="str">
        <f t="shared" si="10"/>
        <v>B</v>
      </c>
      <c r="Y10" s="12" t="str">
        <f t="shared" si="11"/>
        <v>█████</v>
      </c>
      <c r="Z10" s="17">
        <v>9</v>
      </c>
    </row>
    <row r="11" spans="1:31" ht="15" customHeight="1">
      <c r="A11" s="47">
        <v>10</v>
      </c>
      <c r="B11" s="5">
        <v>349.852287159632</v>
      </c>
      <c r="C11" s="5">
        <v>388.82398292128801</v>
      </c>
      <c r="D11" s="5">
        <v>38.971695761656008</v>
      </c>
      <c r="E11" s="6">
        <v>0.435000000000001</v>
      </c>
      <c r="F11" s="6">
        <v>0.40586916681096502</v>
      </c>
      <c r="G11" s="5">
        <v>352.16250737508102</v>
      </c>
      <c r="H11" s="5">
        <v>6.6967432618472396</v>
      </c>
      <c r="I11" s="7" t="str">
        <f t="shared" si="12"/>
        <v>B</v>
      </c>
      <c r="J11" s="12" t="str">
        <f>IF(OR($H11&lt;0,$H11&gt;100),"",DataBar(H11))</f>
        <v>███████</v>
      </c>
      <c r="K11" s="21">
        <f t="shared" si="0"/>
        <v>4</v>
      </c>
      <c r="L11" s="34">
        <f t="shared" si="1"/>
        <v>6.6967432618472396</v>
      </c>
      <c r="M11" s="20">
        <v>2</v>
      </c>
      <c r="P11" s="11">
        <f t="shared" si="2"/>
        <v>3</v>
      </c>
      <c r="Q11" s="5">
        <f t="shared" si="3"/>
        <v>69.438476919911693</v>
      </c>
      <c r="R11" s="5">
        <f t="shared" si="4"/>
        <v>106.207393339543</v>
      </c>
      <c r="S11" s="5">
        <f t="shared" si="5"/>
        <v>36.76891641963131</v>
      </c>
      <c r="T11" s="6">
        <f t="shared" si="6"/>
        <v>0.435000000000001</v>
      </c>
      <c r="U11" s="6">
        <f t="shared" si="7"/>
        <v>0.41278964698997</v>
      </c>
      <c r="V11" s="5">
        <f t="shared" si="8"/>
        <v>96.745840708414704</v>
      </c>
      <c r="W11" s="5">
        <f t="shared" si="9"/>
        <v>5.1058282781679702</v>
      </c>
      <c r="X11" s="7" t="str">
        <f t="shared" si="10"/>
        <v>B</v>
      </c>
      <c r="Y11" s="12" t="str">
        <f t="shared" si="11"/>
        <v>█████</v>
      </c>
      <c r="Z11" s="17">
        <v>10</v>
      </c>
    </row>
    <row r="12" spans="1:31">
      <c r="A12" s="47">
        <v>11</v>
      </c>
      <c r="B12" s="5">
        <v>390.82398292128801</v>
      </c>
      <c r="C12" s="5">
        <v>430.23623455134901</v>
      </c>
      <c r="D12" s="5">
        <v>39.412251630061007</v>
      </c>
      <c r="E12" s="6">
        <v>0.435000000000001</v>
      </c>
      <c r="F12" s="6">
        <v>0.41816670075904799</v>
      </c>
      <c r="G12" s="5">
        <v>426.41250737508102</v>
      </c>
      <c r="H12" s="5">
        <v>3.8697239634372602</v>
      </c>
      <c r="I12" s="7" t="str">
        <f t="shared" si="12"/>
        <v>A</v>
      </c>
      <c r="J12" s="12" t="str">
        <f>IF(OR($H12&lt;0,$H12&gt;100),"",DataBar(H12))</f>
        <v>████</v>
      </c>
      <c r="K12" s="21">
        <f t="shared" si="0"/>
        <v>15</v>
      </c>
      <c r="L12" s="34">
        <f t="shared" si="1"/>
        <v>3.8697239634372602</v>
      </c>
      <c r="M12" s="20">
        <v>2</v>
      </c>
      <c r="P12" s="11">
        <f t="shared" si="2"/>
        <v>12</v>
      </c>
      <c r="Q12" s="5">
        <f t="shared" si="3"/>
        <v>432.23623455134901</v>
      </c>
      <c r="R12" s="5">
        <f t="shared" si="4"/>
        <v>472.08904204981502</v>
      </c>
      <c r="S12" s="5">
        <f t="shared" si="5"/>
        <v>39.852807498466007</v>
      </c>
      <c r="T12" s="6">
        <f t="shared" si="6"/>
        <v>0.435000000000001</v>
      </c>
      <c r="U12" s="6">
        <f t="shared" si="7"/>
        <v>0.41323822777480501</v>
      </c>
      <c r="V12" s="5">
        <f t="shared" si="8"/>
        <v>469.74584070841502</v>
      </c>
      <c r="W12" s="5">
        <f t="shared" si="9"/>
        <v>5.0027062586657101</v>
      </c>
      <c r="X12" s="7" t="str">
        <f t="shared" si="10"/>
        <v>B</v>
      </c>
      <c r="Y12" s="12" t="str">
        <f t="shared" si="11"/>
        <v>█████</v>
      </c>
      <c r="Z12" s="17">
        <v>11</v>
      </c>
    </row>
    <row r="13" spans="1:31">
      <c r="A13" s="47">
        <v>12</v>
      </c>
      <c r="B13" s="5">
        <v>432.23623455134901</v>
      </c>
      <c r="C13" s="5">
        <v>472.08904204981502</v>
      </c>
      <c r="D13" s="5">
        <v>39.852807498466007</v>
      </c>
      <c r="E13" s="6">
        <v>0.435000000000001</v>
      </c>
      <c r="F13" s="6">
        <v>0.41323822777480501</v>
      </c>
      <c r="G13" s="5">
        <v>469.74584070841502</v>
      </c>
      <c r="H13" s="5">
        <v>5.0027062586657101</v>
      </c>
      <c r="I13" s="7" t="str">
        <f t="shared" si="12"/>
        <v>B</v>
      </c>
      <c r="J13" s="12" t="str">
        <f>IF(OR($H13&lt;0,$H13&gt;100),"",DataBar(H13))</f>
        <v>█████</v>
      </c>
      <c r="K13" s="21">
        <f t="shared" si="0"/>
        <v>11</v>
      </c>
      <c r="L13" s="34">
        <f t="shared" si="1"/>
        <v>5.0027062586657101</v>
      </c>
      <c r="M13" s="20">
        <v>2</v>
      </c>
      <c r="P13" s="11">
        <f t="shared" si="2"/>
        <v>8</v>
      </c>
      <c r="Q13" s="5">
        <f t="shared" si="3"/>
        <v>270.11167497834498</v>
      </c>
      <c r="R13" s="5">
        <f t="shared" si="4"/>
        <v>308.86309280579798</v>
      </c>
      <c r="S13" s="5">
        <f t="shared" si="5"/>
        <v>38.751417827452997</v>
      </c>
      <c r="T13" s="6">
        <f t="shared" si="6"/>
        <v>0.435000000000001</v>
      </c>
      <c r="U13" s="6">
        <f t="shared" si="7"/>
        <v>0.38205303205617203</v>
      </c>
      <c r="V13" s="5">
        <f t="shared" si="8"/>
        <v>295.82917404174799</v>
      </c>
      <c r="W13" s="5">
        <f t="shared" si="9"/>
        <v>5</v>
      </c>
      <c r="X13" s="7" t="str">
        <f t="shared" si="10"/>
        <v>B</v>
      </c>
      <c r="Y13" s="12" t="str">
        <f t="shared" si="11"/>
        <v>█████</v>
      </c>
      <c r="Z13" s="17">
        <v>12</v>
      </c>
    </row>
    <row r="14" spans="1:31">
      <c r="A14" s="47">
        <v>13</v>
      </c>
      <c r="B14" s="5">
        <v>474.08904204981502</v>
      </c>
      <c r="C14" s="5">
        <v>507.99434532481501</v>
      </c>
      <c r="D14" s="5">
        <v>33.905303274999987</v>
      </c>
      <c r="E14" s="6">
        <v>0.435000000000001</v>
      </c>
      <c r="F14" s="6">
        <v>0.40819012701998703</v>
      </c>
      <c r="G14" s="5">
        <v>478.91250737508102</v>
      </c>
      <c r="H14" s="5">
        <v>6.1631891908077403</v>
      </c>
      <c r="I14" s="7" t="str">
        <f t="shared" si="12"/>
        <v>B</v>
      </c>
      <c r="J14" s="12" t="str">
        <f>IF(OR($H14&lt;0,$H14&gt;100),"",DataBar(H14))</f>
        <v>██████</v>
      </c>
      <c r="K14" s="21">
        <f t="shared" si="0"/>
        <v>6</v>
      </c>
      <c r="L14" s="34">
        <f t="shared" si="1"/>
        <v>6.1631891908077403</v>
      </c>
      <c r="M14" s="20">
        <v>2</v>
      </c>
      <c r="P14" s="11">
        <f t="shared" si="2"/>
        <v>0</v>
      </c>
      <c r="Q14" s="5">
        <f t="shared" si="3"/>
        <v>0</v>
      </c>
      <c r="R14" s="5">
        <f t="shared" si="4"/>
        <v>0</v>
      </c>
      <c r="S14" s="5">
        <f t="shared" si="5"/>
        <v>0</v>
      </c>
      <c r="T14" s="6">
        <f t="shared" si="6"/>
        <v>0</v>
      </c>
      <c r="U14" s="6">
        <f t="shared" si="7"/>
        <v>0</v>
      </c>
      <c r="V14" s="5">
        <f t="shared" si="8"/>
        <v>0</v>
      </c>
      <c r="W14" s="5">
        <f t="shared" si="9"/>
        <v>0</v>
      </c>
      <c r="X14" s="7">
        <f t="shared" si="10"/>
        <v>0</v>
      </c>
      <c r="Y14" s="12">
        <f t="shared" si="11"/>
        <v>0</v>
      </c>
    </row>
    <row r="15" spans="1:31" ht="15" customHeight="1">
      <c r="A15" s="47">
        <v>14</v>
      </c>
      <c r="B15" s="5">
        <v>509.99434532481501</v>
      </c>
      <c r="C15" s="5">
        <v>548.08492934966102</v>
      </c>
      <c r="D15" s="5">
        <v>38.090584024846009</v>
      </c>
      <c r="E15" s="6">
        <v>0.435000000000001</v>
      </c>
      <c r="F15" s="135" t="s">
        <v>14</v>
      </c>
      <c r="G15" s="136"/>
      <c r="H15" s="136"/>
      <c r="I15" s="136"/>
      <c r="J15" s="134"/>
      <c r="K15" s="21">
        <f t="shared" si="0"/>
        <v>17</v>
      </c>
      <c r="L15" s="34">
        <f t="shared" si="1"/>
        <v>0</v>
      </c>
      <c r="M15" s="20">
        <v>2</v>
      </c>
    </row>
    <row r="16" spans="1:31">
      <c r="A16" s="47">
        <v>15</v>
      </c>
      <c r="B16" s="5">
        <v>550.08492934966102</v>
      </c>
      <c r="C16" s="5">
        <v>592.36079412435402</v>
      </c>
      <c r="D16" s="5">
        <v>42.275864774692991</v>
      </c>
      <c r="E16" s="6">
        <v>0.435000000000001</v>
      </c>
      <c r="F16" s="6">
        <v>0.41230401871389299</v>
      </c>
      <c r="G16" s="5">
        <v>585.07917404174805</v>
      </c>
      <c r="H16" s="5">
        <v>5.2174669623234697</v>
      </c>
      <c r="I16" s="7" t="str">
        <f>IF($H16="","",IF(OR($H16&lt;0,$H16&gt;100),"E",IF($H16&lt;$AA$124,$Z$124,IF($H16&lt;=$AA$125,$Z$125,IF($H16&lt;=$AA$126,$Z$126,IF($H16&lt;=$AA$127,$Z$127,IF($H16&lt;=$AA$128,$Z$128,"")))))))</f>
        <v>B</v>
      </c>
      <c r="J16" s="12" t="str">
        <f>IF(OR($H16&lt;0,$H16&gt;100),"",DataBar(H16))</f>
        <v>█████</v>
      </c>
      <c r="K16" s="21">
        <f t="shared" si="0"/>
        <v>8</v>
      </c>
      <c r="L16" s="34">
        <f t="shared" si="1"/>
        <v>5.2174669623234697</v>
      </c>
      <c r="M16" s="20">
        <v>2</v>
      </c>
    </row>
    <row r="17" spans="1:36">
      <c r="A17" s="47">
        <v>16</v>
      </c>
      <c r="B17" s="5">
        <v>594.36079412435402</v>
      </c>
      <c r="C17" s="5">
        <v>633.55276782021303</v>
      </c>
      <c r="D17" s="5">
        <v>39.191973695859019</v>
      </c>
      <c r="E17" s="6">
        <v>0.435000000000001</v>
      </c>
      <c r="F17" s="6">
        <v>0.40415463944417701</v>
      </c>
      <c r="G17" s="5">
        <v>605.66250737508096</v>
      </c>
      <c r="H17" s="5">
        <v>7.0908874840974097</v>
      </c>
      <c r="I17" s="7" t="str">
        <f>IF($H17="","",IF(OR($H17&lt;0,$H17&gt;100),"E",IF($H17&lt;$AA$124,$Z$124,IF($H17&lt;=$AA$125,$Z$125,IF($H17&lt;=$AA$126,$Z$126,IF($H17&lt;=$AA$127,$Z$127,IF($H17&lt;=$AA$128,$Z$128,"")))))))</f>
        <v>B</v>
      </c>
      <c r="J17" s="12" t="str">
        <f>IF(OR($H17&lt;0,$H17&gt;100),"",DataBar(H17))</f>
        <v>███████</v>
      </c>
      <c r="K17" s="21">
        <f t="shared" si="0"/>
        <v>2</v>
      </c>
      <c r="L17" s="34">
        <f t="shared" si="1"/>
        <v>7.0908874840974097</v>
      </c>
      <c r="M17" s="20">
        <v>2</v>
      </c>
    </row>
    <row r="18" spans="1:36">
      <c r="A18" s="47">
        <v>17</v>
      </c>
      <c r="B18" s="5">
        <v>635.55276782021303</v>
      </c>
      <c r="C18" s="5">
        <v>675.18529738447603</v>
      </c>
      <c r="D18" s="5">
        <v>39.632529564263002</v>
      </c>
      <c r="E18" s="6">
        <v>0.435000000000001</v>
      </c>
      <c r="F18" s="6">
        <v>0.40842799558603099</v>
      </c>
      <c r="G18" s="5">
        <v>665.32917404174805</v>
      </c>
      <c r="H18" s="5">
        <v>6.1085067618320803</v>
      </c>
      <c r="I18" s="7" t="str">
        <f>IF($H18="","",IF(OR($H18&lt;0,$H18&gt;100),"E",IF($H18&lt;$AA$124,$Z$124,IF($H18&lt;=$AA$125,$Z$125,IF($H18&lt;=$AA$126,$Z$126,IF($H18&lt;=$AA$127,$Z$127,IF($H18&lt;=$AA$128,$Z$128,"")))))))</f>
        <v>B</v>
      </c>
      <c r="J18" s="12" t="str">
        <f>IF(OR($H18&lt;0,$H18&gt;100),"",DataBar(H18))</f>
        <v>██████</v>
      </c>
      <c r="K18" s="21">
        <f t="shared" si="0"/>
        <v>7</v>
      </c>
      <c r="L18" s="34">
        <f t="shared" si="1"/>
        <v>6.1085067618320803</v>
      </c>
      <c r="M18" s="20">
        <v>2</v>
      </c>
    </row>
    <row r="19" spans="1:36" ht="15" customHeight="1">
      <c r="A19" s="47">
        <v>18</v>
      </c>
      <c r="B19" s="5">
        <v>677.18529738447603</v>
      </c>
      <c r="C19" s="5">
        <v>716.37727108033505</v>
      </c>
      <c r="D19" s="5">
        <v>39.191973695859019</v>
      </c>
      <c r="E19" s="6">
        <v>0.435000000000001</v>
      </c>
      <c r="F19" s="6">
        <v>0.41477986748905199</v>
      </c>
      <c r="G19" s="5">
        <v>704.74584070841502</v>
      </c>
      <c r="H19" s="5">
        <v>4.6483063243560201</v>
      </c>
      <c r="I19" s="7" t="str">
        <f>IF($H19="","",IF(OR($H19&lt;0,$H19&gt;100),"E",IF($H19&lt;$AA$124,$Z$124,IF($H19&lt;=$AA$125,$Z$125,IF($H19&lt;=$AA$126,$Z$126,IF($H19&lt;=$AA$127,$Z$127,IF($H19&lt;=$AA$128,$Z$128,"")))))))</f>
        <v>A</v>
      </c>
      <c r="J19" s="12" t="str">
        <f>IF(OR($H19&lt;0,$H19&gt;100),"",DataBar(H19))</f>
        <v>█████</v>
      </c>
      <c r="K19" s="21">
        <f t="shared" si="0"/>
        <v>14</v>
      </c>
      <c r="L19" s="34">
        <f t="shared" si="1"/>
        <v>4.6483063243560201</v>
      </c>
      <c r="M19" s="20">
        <v>2</v>
      </c>
    </row>
    <row r="20" spans="1:36" ht="15" customHeight="1">
      <c r="A20" s="47">
        <v>19</v>
      </c>
      <c r="B20" s="5">
        <v>718.37727108033505</v>
      </c>
      <c r="C20" s="5">
        <v>760.5</v>
      </c>
      <c r="D20" s="5">
        <v>42.122728919664951</v>
      </c>
      <c r="E20" s="6">
        <v>0.435000000000001</v>
      </c>
      <c r="F20" s="6">
        <v>0.40416332916798198</v>
      </c>
      <c r="G20" s="5">
        <v>731.66250737508096</v>
      </c>
      <c r="H20" s="5">
        <v>7.0888898464409396</v>
      </c>
      <c r="I20" s="7" t="str">
        <f>IF($H20="","",IF(OR($H20&lt;0,$H20&gt;100),"E",IF($H20&lt;$AA$124,$Z$124,IF($H20&lt;=$AA$125,$Z$125,IF($H20&lt;=$AA$126,$Z$126,IF($H20&lt;=$AA$127,$Z$127,IF($H20&lt;=$AA$128,$Z$128,"")))))))</f>
        <v>B</v>
      </c>
      <c r="J20" s="12" t="str">
        <f>IF(OR($H20&lt;0,$H20&gt;100),"",DataBar(H20))</f>
        <v>███████</v>
      </c>
      <c r="K20" s="21">
        <f t="shared" si="0"/>
        <v>3</v>
      </c>
      <c r="L20" s="34">
        <f t="shared" si="1"/>
        <v>7.0888898464409396</v>
      </c>
      <c r="M20" s="20">
        <v>2</v>
      </c>
    </row>
    <row r="21" spans="1:36">
      <c r="G21" s="5"/>
      <c r="I21" s="7"/>
      <c r="K21" s="21"/>
      <c r="L21" s="34"/>
      <c r="M21" s="20">
        <v>2</v>
      </c>
    </row>
    <row r="22" spans="1:36" ht="15" customHeight="1">
      <c r="G22" s="5"/>
      <c r="I22" s="7"/>
      <c r="K22" s="21"/>
      <c r="L22" s="34"/>
      <c r="M22" s="20">
        <v>2</v>
      </c>
    </row>
    <row r="23" spans="1:36">
      <c r="G23" s="5"/>
      <c r="I23" s="7"/>
      <c r="K23" s="21"/>
      <c r="L23" s="34"/>
      <c r="M23" s="20">
        <v>2</v>
      </c>
    </row>
    <row r="24" spans="1:36">
      <c r="G24" s="5"/>
      <c r="I24" s="7"/>
      <c r="K24" s="21"/>
      <c r="L24" s="34"/>
      <c r="M24" s="20">
        <v>2</v>
      </c>
    </row>
    <row r="25" spans="1:36">
      <c r="G25" s="5"/>
      <c r="I25" s="7"/>
      <c r="K25" s="21"/>
      <c r="L25" s="34"/>
      <c r="M25" s="20">
        <v>2</v>
      </c>
    </row>
    <row r="26" spans="1:36" ht="15" customHeight="1">
      <c r="G26" s="5"/>
      <c r="I26" s="7"/>
      <c r="K26" s="21"/>
      <c r="L26" s="34"/>
      <c r="M26" s="20">
        <v>2</v>
      </c>
    </row>
    <row r="27" spans="1:36" ht="15" customHeight="1">
      <c r="G27" s="5"/>
      <c r="I27" s="7"/>
      <c r="K27" s="21"/>
      <c r="L27" s="34"/>
      <c r="M27" s="20">
        <v>2</v>
      </c>
    </row>
    <row r="28" spans="1:36">
      <c r="G28" s="5"/>
      <c r="I28" s="7"/>
      <c r="K28" s="21"/>
      <c r="L28" s="34"/>
      <c r="M28" s="20">
        <v>2</v>
      </c>
      <c r="AE28" s="140" t="s">
        <v>8</v>
      </c>
      <c r="AF28" s="139"/>
      <c r="AG28" s="140" t="s">
        <v>15</v>
      </c>
      <c r="AH28" s="139"/>
      <c r="AI28" s="146" t="s">
        <v>16</v>
      </c>
      <c r="AJ28" s="139"/>
    </row>
    <row r="29" spans="1:36" ht="15" customHeight="1">
      <c r="I29" s="7"/>
      <c r="K29" s="21"/>
      <c r="L29" s="34"/>
      <c r="M29" s="20">
        <v>2</v>
      </c>
      <c r="AE29" s="141"/>
      <c r="AF29" s="131"/>
      <c r="AG29" s="141"/>
      <c r="AH29" s="131"/>
      <c r="AI29" s="141"/>
      <c r="AJ29" s="131"/>
    </row>
    <row r="30" spans="1:36">
      <c r="I30" s="7"/>
      <c r="K30" s="21"/>
      <c r="L30" s="34"/>
      <c r="M30" s="20">
        <v>2</v>
      </c>
      <c r="AE30" s="138" t="s">
        <v>17</v>
      </c>
      <c r="AF30" s="139"/>
      <c r="AG30" s="133">
        <f>COUNTIF(I:I,AE30)</f>
        <v>3</v>
      </c>
      <c r="AH30" s="134"/>
      <c r="AI30" s="144">
        <f>AG30/$AG$34</f>
        <v>0.1875</v>
      </c>
      <c r="AJ30" s="134"/>
    </row>
    <row r="31" spans="1:36" ht="15" customHeight="1">
      <c r="I31" s="7"/>
      <c r="K31" s="21"/>
      <c r="L31" s="34"/>
      <c r="M31" s="20">
        <v>2</v>
      </c>
      <c r="AE31" s="145" t="s">
        <v>18</v>
      </c>
      <c r="AF31" s="143"/>
      <c r="AG31" s="133">
        <f>COUNTIF(I:I,AE31)</f>
        <v>13</v>
      </c>
      <c r="AH31" s="134"/>
      <c r="AI31" s="144">
        <v>0.68</v>
      </c>
      <c r="AJ31" s="134"/>
    </row>
    <row r="32" spans="1:36">
      <c r="I32" s="7"/>
      <c r="K32" s="21"/>
      <c r="L32" s="34"/>
      <c r="M32" s="20">
        <v>2</v>
      </c>
      <c r="Z32" s="17">
        <v>9.6</v>
      </c>
      <c r="AA32" s="17">
        <v>7.7</v>
      </c>
      <c r="AB32" s="17">
        <f>Z32-AA32</f>
        <v>1.8999999999999995</v>
      </c>
      <c r="AE32" s="142" t="s">
        <v>19</v>
      </c>
      <c r="AF32" s="143"/>
      <c r="AG32" s="133">
        <f>COUNTIF(I:I,AE32)</f>
        <v>0</v>
      </c>
      <c r="AH32" s="134"/>
      <c r="AI32" s="144">
        <f>AG32/$AG$34</f>
        <v>0</v>
      </c>
      <c r="AJ32" s="134"/>
    </row>
    <row r="33" spans="9:50" ht="15" customHeight="1">
      <c r="I33" s="7"/>
      <c r="K33" s="21"/>
      <c r="L33" s="34"/>
      <c r="M33" s="20">
        <v>2</v>
      </c>
      <c r="AE33" s="130" t="s">
        <v>20</v>
      </c>
      <c r="AF33" s="131"/>
      <c r="AG33" s="133">
        <f>COUNTIF(I:I,AE33)</f>
        <v>0</v>
      </c>
      <c r="AH33" s="134"/>
      <c r="AI33" s="144">
        <f>AG33/$AG$34</f>
        <v>0</v>
      </c>
      <c r="AJ33" s="134"/>
    </row>
    <row r="34" spans="9:50" ht="15" customHeight="1">
      <c r="I34" s="7"/>
      <c r="K34" s="21"/>
      <c r="L34" s="34"/>
      <c r="M34" s="20">
        <v>2</v>
      </c>
      <c r="AE34" s="137" t="s">
        <v>21</v>
      </c>
      <c r="AF34" s="134"/>
      <c r="AG34" s="133">
        <f>SUM(AG30:AG33)</f>
        <v>16</v>
      </c>
      <c r="AH34" s="134"/>
      <c r="AI34" s="144">
        <f>AG34/$AG$34</f>
        <v>1</v>
      </c>
      <c r="AJ34" s="134"/>
    </row>
    <row r="35" spans="9:50" ht="14.7" customHeight="1">
      <c r="I35" s="7"/>
      <c r="K35" s="21"/>
      <c r="L35" s="34"/>
      <c r="M35" s="20">
        <v>2</v>
      </c>
    </row>
    <row r="36" spans="9:50">
      <c r="I36" s="7"/>
      <c r="K36" s="21"/>
      <c r="L36" s="34"/>
      <c r="M36" s="20">
        <v>2</v>
      </c>
    </row>
    <row r="37" spans="9:50">
      <c r="I37" s="7"/>
      <c r="K37" s="21"/>
      <c r="L37" s="34"/>
      <c r="M37" s="20">
        <v>2</v>
      </c>
      <c r="T37" s="35" t="s">
        <v>22</v>
      </c>
      <c r="AW37" s="35" t="s">
        <v>23</v>
      </c>
      <c r="AX37" s="20" t="s">
        <v>24</v>
      </c>
    </row>
    <row r="38" spans="9:50" ht="15.75" customHeight="1">
      <c r="I38" s="7"/>
      <c r="K38" s="21"/>
      <c r="L38" s="34"/>
      <c r="M38" s="20">
        <v>2</v>
      </c>
      <c r="P38" s="17">
        <v>1</v>
      </c>
      <c r="Q38" s="5"/>
      <c r="R38" s="5"/>
      <c r="T38" s="132" t="s">
        <v>25</v>
      </c>
      <c r="U38" s="128"/>
      <c r="V38" s="129"/>
      <c r="W38" s="129"/>
    </row>
    <row r="39" spans="9:50" ht="15" customHeight="1" thickBot="1">
      <c r="I39" s="7"/>
      <c r="K39" s="21"/>
      <c r="L39" s="34"/>
      <c r="M39" s="20">
        <v>2</v>
      </c>
      <c r="P39" s="17">
        <v>2</v>
      </c>
      <c r="Q39" s="5">
        <v>1285.9000000000001</v>
      </c>
      <c r="R39" s="5">
        <v>7.2571000000000003</v>
      </c>
      <c r="T39" s="30">
        <v>1024.3</v>
      </c>
      <c r="U39" s="30">
        <v>7.6</v>
      </c>
      <c r="V39" s="74"/>
      <c r="X39" s="20">
        <f t="shared" ref="X39:X70" si="13">U39-R39</f>
        <v>0.34289999999999932</v>
      </c>
    </row>
    <row r="40" spans="9:50" ht="15" customHeight="1" thickBot="1">
      <c r="I40" s="7"/>
      <c r="K40" s="21"/>
      <c r="L40" s="34"/>
      <c r="M40" s="20">
        <v>2</v>
      </c>
      <c r="P40" s="17">
        <v>3</v>
      </c>
      <c r="Q40" s="5">
        <v>1326.1</v>
      </c>
      <c r="R40" s="5">
        <v>5.4550000000000001</v>
      </c>
      <c r="T40" s="30">
        <v>1062.8</v>
      </c>
      <c r="U40" s="30">
        <v>7.2</v>
      </c>
      <c r="V40" s="74"/>
      <c r="X40" s="20">
        <f t="shared" si="13"/>
        <v>1.7450000000000001</v>
      </c>
    </row>
    <row r="41" spans="9:50" ht="15.75" customHeight="1" thickBot="1">
      <c r="I41" s="7"/>
      <c r="K41" s="21"/>
      <c r="L41" s="34"/>
      <c r="M41" s="20">
        <v>2</v>
      </c>
      <c r="P41" s="17">
        <v>4</v>
      </c>
      <c r="Q41" s="5">
        <v>1367.3</v>
      </c>
      <c r="R41" s="5">
        <v>5.5867000000000004</v>
      </c>
      <c r="T41" s="78" t="s">
        <v>26</v>
      </c>
      <c r="U41" s="78"/>
      <c r="V41" s="74"/>
      <c r="X41" s="20">
        <f t="shared" si="13"/>
        <v>-5.5867000000000004</v>
      </c>
    </row>
    <row r="42" spans="9:50" ht="15" customHeight="1" thickBot="1">
      <c r="I42" s="7"/>
      <c r="K42" s="21"/>
      <c r="L42" s="34"/>
      <c r="M42" s="20">
        <v>2</v>
      </c>
      <c r="P42" s="17">
        <v>5</v>
      </c>
      <c r="Q42" s="5">
        <v>1419.3</v>
      </c>
      <c r="R42" s="5">
        <v>9.0380000000000003</v>
      </c>
      <c r="T42" s="30">
        <v>1150.4000000000001</v>
      </c>
      <c r="U42" s="30">
        <v>7.5</v>
      </c>
      <c r="V42" s="74"/>
      <c r="X42" s="20">
        <f t="shared" si="13"/>
        <v>-1.5380000000000003</v>
      </c>
    </row>
    <row r="43" spans="9:50" ht="15" customHeight="1" thickBot="1">
      <c r="I43" s="7"/>
      <c r="K43" s="21"/>
      <c r="L43" s="34"/>
      <c r="M43" s="20">
        <v>2</v>
      </c>
      <c r="P43" s="17">
        <v>6</v>
      </c>
      <c r="Q43" s="5">
        <v>1436.1</v>
      </c>
      <c r="R43" s="5">
        <v>6.3151000000000002</v>
      </c>
      <c r="T43" s="30">
        <v>1178.3</v>
      </c>
      <c r="U43" s="30">
        <v>7</v>
      </c>
      <c r="V43" s="74"/>
      <c r="X43" s="20">
        <f t="shared" si="13"/>
        <v>0.68489999999999984</v>
      </c>
      <c r="Z43" s="17">
        <v>5949</v>
      </c>
      <c r="AA43" s="17" t="s">
        <v>27</v>
      </c>
    </row>
    <row r="44" spans="9:50" ht="15" customHeight="1" thickBot="1">
      <c r="I44" s="7"/>
      <c r="K44" s="21"/>
      <c r="L44" s="34"/>
      <c r="M44" s="20">
        <v>2</v>
      </c>
      <c r="P44" s="17">
        <v>7</v>
      </c>
      <c r="Q44" s="5">
        <v>1477</v>
      </c>
      <c r="R44" s="5">
        <v>6.0336999999999996</v>
      </c>
      <c r="T44" s="30">
        <v>1214.5999999999999</v>
      </c>
      <c r="U44" s="30">
        <v>7.9</v>
      </c>
      <c r="V44" s="74"/>
      <c r="X44" s="20">
        <f t="shared" si="13"/>
        <v>1.8663000000000007</v>
      </c>
      <c r="Z44" s="17">
        <v>5825</v>
      </c>
      <c r="AA44" s="17" t="s">
        <v>28</v>
      </c>
    </row>
    <row r="45" spans="9:50" ht="15" customHeight="1" thickBot="1">
      <c r="I45" s="7"/>
      <c r="K45" s="21"/>
      <c r="L45" s="34"/>
      <c r="M45" s="20">
        <v>2</v>
      </c>
      <c r="P45" s="17">
        <v>8</v>
      </c>
      <c r="Q45" s="5">
        <v>1517.7</v>
      </c>
      <c r="R45" s="5">
        <v>7.0961999999999996</v>
      </c>
      <c r="T45" s="30">
        <v>1263.4000000000001</v>
      </c>
      <c r="U45" s="30">
        <v>7.6</v>
      </c>
      <c r="V45" s="74"/>
      <c r="X45" s="20">
        <f t="shared" si="13"/>
        <v>0.50380000000000003</v>
      </c>
      <c r="Z45" s="17">
        <v>5697</v>
      </c>
      <c r="AA45" s="17" t="s">
        <v>29</v>
      </c>
    </row>
    <row r="46" spans="9:50" ht="18" customHeight="1">
      <c r="I46" s="7"/>
      <c r="K46" s="21"/>
      <c r="L46" s="34"/>
      <c r="M46" s="20">
        <v>2</v>
      </c>
      <c r="P46" s="17">
        <v>9</v>
      </c>
      <c r="Q46" s="5">
        <v>1556</v>
      </c>
      <c r="R46" s="5">
        <v>5.5667</v>
      </c>
      <c r="T46" s="127" t="s">
        <v>30</v>
      </c>
      <c r="U46" s="128"/>
      <c r="V46" s="129"/>
      <c r="X46" s="20">
        <f t="shared" si="13"/>
        <v>-5.5667</v>
      </c>
      <c r="Z46" s="17">
        <v>5630</v>
      </c>
      <c r="AA46" s="17" t="s">
        <v>31</v>
      </c>
    </row>
    <row r="47" spans="9:50" ht="15" customHeight="1" thickBot="1">
      <c r="I47" s="7"/>
      <c r="K47" s="21"/>
      <c r="L47" s="34"/>
      <c r="M47" s="20">
        <v>2</v>
      </c>
      <c r="P47" s="17">
        <v>10</v>
      </c>
      <c r="Q47" s="5">
        <v>1318.8</v>
      </c>
      <c r="R47" s="5">
        <v>3.6871</v>
      </c>
      <c r="T47" s="30">
        <v>1319.2</v>
      </c>
      <c r="U47" s="30">
        <v>6</v>
      </c>
      <c r="V47" s="74"/>
      <c r="X47" s="20">
        <f t="shared" si="13"/>
        <v>2.3129</v>
      </c>
    </row>
    <row r="48" spans="9:50" ht="15" customHeight="1" thickBot="1">
      <c r="I48" s="7"/>
      <c r="K48" s="21"/>
      <c r="L48" s="34"/>
      <c r="M48" s="20">
        <v>2</v>
      </c>
      <c r="P48" s="17">
        <v>11</v>
      </c>
      <c r="Q48" s="5">
        <v>1356.7</v>
      </c>
      <c r="R48" s="5">
        <v>3.2665000000000002</v>
      </c>
      <c r="T48" s="30">
        <v>1358.4</v>
      </c>
      <c r="U48" s="30">
        <v>5.4</v>
      </c>
      <c r="V48" s="74"/>
      <c r="X48" s="20">
        <f t="shared" si="13"/>
        <v>2.1335000000000002</v>
      </c>
    </row>
    <row r="49" spans="9:35" ht="15" customHeight="1" thickBot="1">
      <c r="I49" s="7"/>
      <c r="K49" s="21"/>
      <c r="L49" s="34"/>
      <c r="M49" s="20">
        <v>2</v>
      </c>
      <c r="P49" s="17">
        <v>12</v>
      </c>
      <c r="Q49" s="5">
        <v>1397.2</v>
      </c>
      <c r="R49" s="5">
        <v>3.3483000000000001</v>
      </c>
      <c r="T49" s="30">
        <v>1397.6</v>
      </c>
      <c r="U49" s="30">
        <v>5.5</v>
      </c>
      <c r="V49" s="74"/>
      <c r="X49" s="20">
        <f t="shared" si="13"/>
        <v>2.1516999999999999</v>
      </c>
    </row>
    <row r="50" spans="9:35" ht="15" customHeight="1" thickBot="1">
      <c r="I50" s="7"/>
      <c r="K50" s="21"/>
      <c r="L50" s="34"/>
      <c r="M50" s="20">
        <v>2</v>
      </c>
      <c r="P50" s="17">
        <v>13</v>
      </c>
      <c r="Q50" s="5">
        <v>1437</v>
      </c>
      <c r="R50" s="5">
        <v>3.4066999999999998</v>
      </c>
      <c r="T50" s="30">
        <v>1437.4</v>
      </c>
      <c r="U50" s="30">
        <v>5.5</v>
      </c>
      <c r="V50" s="74"/>
      <c r="X50" s="20">
        <f t="shared" si="13"/>
        <v>2.0933000000000002</v>
      </c>
      <c r="AA50" s="24"/>
      <c r="AB50" s="25"/>
    </row>
    <row r="51" spans="9:35" ht="15" customHeight="1" thickBot="1">
      <c r="I51" s="7"/>
      <c r="K51" s="21"/>
      <c r="L51" s="34"/>
      <c r="M51" s="20">
        <v>2</v>
      </c>
      <c r="P51" s="17">
        <v>14</v>
      </c>
      <c r="Q51" s="5">
        <v>1474.5</v>
      </c>
      <c r="R51" s="5">
        <v>3.6755</v>
      </c>
      <c r="T51" s="30">
        <v>1476.2</v>
      </c>
      <c r="U51" s="30">
        <v>5.7</v>
      </c>
      <c r="V51" s="74"/>
      <c r="X51" s="20">
        <f t="shared" si="13"/>
        <v>2.0245000000000002</v>
      </c>
    </row>
    <row r="52" spans="9:35" ht="15" customHeight="1" thickBot="1">
      <c r="M52" s="20"/>
      <c r="P52" s="17">
        <v>15</v>
      </c>
      <c r="Q52" s="5">
        <v>1524.3</v>
      </c>
      <c r="R52" s="5">
        <v>1.3621000000000001</v>
      </c>
      <c r="T52" s="30">
        <v>1523.7</v>
      </c>
      <c r="U52" s="30">
        <v>3</v>
      </c>
      <c r="V52" s="74"/>
      <c r="X52" s="20">
        <f t="shared" si="13"/>
        <v>1.6378999999999999</v>
      </c>
    </row>
    <row r="53" spans="9:35" ht="15" customHeight="1" thickBot="1">
      <c r="M53" s="20"/>
      <c r="P53" s="17">
        <v>16</v>
      </c>
      <c r="Q53" s="5">
        <v>1557</v>
      </c>
      <c r="R53" s="5">
        <v>2.3435000000000001</v>
      </c>
      <c r="T53" s="30">
        <v>1556.9</v>
      </c>
      <c r="U53" s="30">
        <v>4.5999999999999996</v>
      </c>
      <c r="V53" s="74"/>
      <c r="X53" s="20">
        <f t="shared" si="13"/>
        <v>2.2564999999999995</v>
      </c>
      <c r="AH53" s="144"/>
      <c r="AI53" s="134"/>
    </row>
    <row r="54" spans="9:35" ht="15" customHeight="1" thickBot="1">
      <c r="M54" s="20"/>
      <c r="P54" s="17">
        <v>17</v>
      </c>
      <c r="Q54" s="5">
        <v>1597.8</v>
      </c>
      <c r="R54" s="5">
        <v>3.7572000000000001</v>
      </c>
      <c r="T54" s="30">
        <v>1599.2</v>
      </c>
      <c r="U54" s="30">
        <v>6.2</v>
      </c>
      <c r="V54" s="74"/>
      <c r="X54" s="20">
        <f t="shared" si="13"/>
        <v>2.4428000000000001</v>
      </c>
    </row>
    <row r="55" spans="9:35" ht="15" customHeight="1" thickBot="1">
      <c r="M55" s="20"/>
      <c r="P55" s="17">
        <v>18</v>
      </c>
      <c r="Q55" s="5">
        <v>1637.9</v>
      </c>
      <c r="R55" s="5">
        <v>1.7125999999999999</v>
      </c>
      <c r="T55" s="30">
        <v>1604</v>
      </c>
      <c r="U55" s="30">
        <v>4</v>
      </c>
      <c r="V55" s="74"/>
      <c r="X55" s="20">
        <f t="shared" si="13"/>
        <v>2.2873999999999999</v>
      </c>
    </row>
    <row r="56" spans="9:35" ht="15" customHeight="1" thickBot="1">
      <c r="M56" s="20"/>
      <c r="P56" s="17">
        <v>19</v>
      </c>
      <c r="Q56" s="5">
        <v>1641.1</v>
      </c>
      <c r="R56" s="5">
        <v>2.1800000000000002</v>
      </c>
      <c r="T56" s="30">
        <v>1640.9</v>
      </c>
      <c r="U56" s="30">
        <v>4.2</v>
      </c>
      <c r="V56" s="74"/>
      <c r="X56" s="20">
        <f t="shared" si="13"/>
        <v>2.02</v>
      </c>
    </row>
    <row r="57" spans="9:35" ht="15" customHeight="1" thickBot="1">
      <c r="M57" s="20"/>
      <c r="P57" s="17">
        <v>20</v>
      </c>
      <c r="Q57" s="5">
        <v>1680.7</v>
      </c>
      <c r="R57" s="5">
        <v>3.6520999999999999</v>
      </c>
      <c r="T57" s="30">
        <v>1680.4</v>
      </c>
      <c r="U57" s="30">
        <v>5.8</v>
      </c>
      <c r="V57" s="74"/>
      <c r="X57" s="20">
        <f t="shared" si="13"/>
        <v>2.1478999999999999</v>
      </c>
      <c r="AC57" s="144"/>
      <c r="AD57" s="134"/>
    </row>
    <row r="58" spans="9:35" ht="15" customHeight="1" thickBot="1">
      <c r="M58" s="20"/>
      <c r="P58" s="17">
        <v>21</v>
      </c>
      <c r="Q58" s="5">
        <v>1721.7</v>
      </c>
      <c r="R58" s="5">
        <v>2.6006</v>
      </c>
      <c r="T58" s="30">
        <v>1721.8</v>
      </c>
      <c r="U58" s="30">
        <v>4.9000000000000004</v>
      </c>
      <c r="V58" s="74"/>
      <c r="X58" s="20">
        <f t="shared" si="13"/>
        <v>2.2994000000000003</v>
      </c>
    </row>
    <row r="59" spans="9:35" ht="15" customHeight="1" thickBot="1">
      <c r="M59" s="20"/>
      <c r="P59" s="17">
        <v>22</v>
      </c>
      <c r="Q59" s="5">
        <v>1761.6</v>
      </c>
      <c r="R59" s="5">
        <v>3.6638000000000002</v>
      </c>
      <c r="T59" s="30">
        <v>1761.6</v>
      </c>
      <c r="U59" s="30">
        <v>5.5</v>
      </c>
      <c r="V59" s="74"/>
      <c r="X59" s="20">
        <f t="shared" si="13"/>
        <v>1.8361999999999998</v>
      </c>
    </row>
    <row r="60" spans="9:35" ht="15" customHeight="1" thickBot="1">
      <c r="M60" s="20"/>
      <c r="P60" s="17">
        <v>23</v>
      </c>
      <c r="Q60" s="5">
        <v>1801.7</v>
      </c>
      <c r="R60" s="5">
        <v>2.0280999999999998</v>
      </c>
      <c r="T60" s="30">
        <v>1801.8</v>
      </c>
      <c r="U60" s="30">
        <v>3.8</v>
      </c>
      <c r="V60" s="74"/>
      <c r="X60" s="20">
        <f t="shared" si="13"/>
        <v>1.7719</v>
      </c>
    </row>
    <row r="61" spans="9:35" ht="15" customHeight="1" thickBot="1">
      <c r="M61" s="20"/>
      <c r="P61" s="17">
        <v>24</v>
      </c>
      <c r="Q61" s="5">
        <v>1844.7</v>
      </c>
      <c r="R61" s="5">
        <v>4.3181000000000003</v>
      </c>
      <c r="T61" s="30">
        <v>1844.6</v>
      </c>
      <c r="U61" s="30">
        <v>6.6</v>
      </c>
      <c r="V61" s="74"/>
      <c r="X61" s="20">
        <f t="shared" si="13"/>
        <v>2.2818999999999994</v>
      </c>
    </row>
    <row r="62" spans="9:35" ht="15" customHeight="1" thickBot="1">
      <c r="M62" s="20"/>
      <c r="P62" s="17">
        <v>25</v>
      </c>
      <c r="Q62" s="5">
        <v>1885.4</v>
      </c>
      <c r="R62" s="5">
        <v>2.0047000000000001</v>
      </c>
      <c r="T62" s="30">
        <v>1885.8</v>
      </c>
      <c r="U62" s="30">
        <v>4.4000000000000004</v>
      </c>
      <c r="V62" s="74"/>
      <c r="X62" s="20">
        <f t="shared" si="13"/>
        <v>2.3953000000000002</v>
      </c>
    </row>
    <row r="63" spans="9:35" ht="15" customHeight="1" thickBot="1">
      <c r="M63" s="20"/>
      <c r="P63" s="17">
        <v>26</v>
      </c>
      <c r="Q63" s="5">
        <v>1925.4</v>
      </c>
      <c r="R63" s="5">
        <v>6.0823</v>
      </c>
      <c r="T63" s="30">
        <v>1925.7</v>
      </c>
      <c r="U63" s="30">
        <v>8.5</v>
      </c>
      <c r="V63" s="74"/>
      <c r="X63" s="20">
        <f t="shared" si="13"/>
        <v>2.4177</v>
      </c>
    </row>
    <row r="64" spans="9:35" ht="15" customHeight="1" thickBot="1">
      <c r="M64" s="20"/>
      <c r="P64" s="17">
        <v>27</v>
      </c>
      <c r="Q64" s="5">
        <v>1966.8</v>
      </c>
      <c r="R64" s="5">
        <v>2.3552</v>
      </c>
      <c r="T64" s="30">
        <v>1967.2</v>
      </c>
      <c r="U64" s="30">
        <v>3.7</v>
      </c>
      <c r="V64" s="74"/>
      <c r="X64" s="20">
        <f t="shared" si="13"/>
        <v>1.3448000000000002</v>
      </c>
    </row>
    <row r="65" spans="13:24" ht="15" customHeight="1" thickBot="1">
      <c r="M65" s="20"/>
      <c r="P65" s="17">
        <v>28</v>
      </c>
      <c r="Q65" s="5">
        <v>2009.2</v>
      </c>
      <c r="R65" s="5">
        <v>2.5070999999999999</v>
      </c>
      <c r="T65" s="30">
        <v>2009.6</v>
      </c>
      <c r="U65" s="30">
        <v>4.4000000000000004</v>
      </c>
      <c r="V65" s="74"/>
      <c r="X65" s="20">
        <f t="shared" si="13"/>
        <v>1.8929000000000005</v>
      </c>
    </row>
    <row r="66" spans="13:24" ht="15" customHeight="1" thickBot="1">
      <c r="M66" s="20"/>
      <c r="N66" s="20"/>
      <c r="P66" s="17">
        <v>29</v>
      </c>
      <c r="Q66" s="5">
        <v>2050.3000000000002</v>
      </c>
      <c r="R66" s="5">
        <v>2.4954000000000001</v>
      </c>
      <c r="T66" s="30">
        <v>2050.3000000000002</v>
      </c>
      <c r="U66" s="30">
        <v>5.4</v>
      </c>
      <c r="V66" s="74"/>
      <c r="X66" s="20">
        <f t="shared" si="13"/>
        <v>2.9046000000000003</v>
      </c>
    </row>
    <row r="67" spans="13:24" ht="15" customHeight="1" thickBot="1">
      <c r="M67" s="20"/>
      <c r="N67" s="20"/>
      <c r="P67" s="17">
        <v>30</v>
      </c>
      <c r="Q67" s="5">
        <v>2089.4</v>
      </c>
      <c r="R67" s="5">
        <v>2.9043000000000001</v>
      </c>
      <c r="T67" s="30">
        <v>2087.9</v>
      </c>
      <c r="U67" s="30">
        <v>5.3</v>
      </c>
      <c r="V67" s="74"/>
      <c r="X67" s="20">
        <f t="shared" si="13"/>
        <v>2.3956999999999997</v>
      </c>
    </row>
    <row r="68" spans="13:24" ht="15" customHeight="1" thickBot="1">
      <c r="M68" s="20"/>
      <c r="N68" s="20"/>
      <c r="P68" s="17">
        <v>31</v>
      </c>
      <c r="Q68" s="5">
        <v>2127.1999999999998</v>
      </c>
      <c r="R68" s="5">
        <v>2.6473</v>
      </c>
      <c r="T68" s="30">
        <v>2127.3000000000002</v>
      </c>
      <c r="U68" s="30">
        <v>4.3</v>
      </c>
      <c r="V68" s="74"/>
      <c r="X68" s="20">
        <f t="shared" si="13"/>
        <v>1.6526999999999998</v>
      </c>
    </row>
    <row r="69" spans="13:24" ht="15" customHeight="1" thickBot="1">
      <c r="M69" s="20"/>
      <c r="N69" s="18"/>
      <c r="O69" s="18"/>
      <c r="P69" s="17">
        <v>32</v>
      </c>
      <c r="Q69" s="5">
        <v>2137.3000000000002</v>
      </c>
      <c r="R69" s="5">
        <v>2.1448999999999998</v>
      </c>
      <c r="T69" s="30">
        <v>2130.1</v>
      </c>
      <c r="U69" s="30">
        <v>4.2</v>
      </c>
      <c r="V69" s="74"/>
      <c r="X69" s="20">
        <f t="shared" si="13"/>
        <v>2.0551000000000004</v>
      </c>
    </row>
    <row r="70" spans="13:24" ht="15" customHeight="1" thickBot="1">
      <c r="M70" s="20"/>
      <c r="N70" s="20"/>
      <c r="P70" s="17">
        <v>33</v>
      </c>
      <c r="Q70" s="5">
        <v>2170.1</v>
      </c>
      <c r="R70" s="5">
        <v>3.4066999999999998</v>
      </c>
      <c r="T70" s="30">
        <v>2169.1</v>
      </c>
      <c r="U70" s="30">
        <v>5.0999999999999996</v>
      </c>
      <c r="V70" s="74"/>
      <c r="X70" s="20">
        <f t="shared" si="13"/>
        <v>1.6932999999999998</v>
      </c>
    </row>
    <row r="71" spans="13:24" ht="15" customHeight="1" thickBot="1">
      <c r="M71" s="20"/>
      <c r="N71" s="20"/>
      <c r="P71" s="17">
        <v>34</v>
      </c>
      <c r="Q71" s="5">
        <v>2210.4</v>
      </c>
      <c r="R71" s="5">
        <v>1.1986000000000001</v>
      </c>
      <c r="T71" s="30">
        <v>2210.4</v>
      </c>
      <c r="U71" s="30">
        <v>3</v>
      </c>
      <c r="V71" s="74"/>
      <c r="X71" s="20">
        <f t="shared" ref="X71:X102" si="14">U71-R71</f>
        <v>1.8013999999999999</v>
      </c>
    </row>
    <row r="72" spans="13:24" ht="15" customHeight="1" thickBot="1">
      <c r="M72" s="20"/>
      <c r="N72" s="20"/>
      <c r="P72" s="17">
        <v>35</v>
      </c>
      <c r="Q72" s="5">
        <v>2248.5</v>
      </c>
      <c r="R72" s="5">
        <v>1.8294999999999999</v>
      </c>
      <c r="T72" s="30">
        <v>2248.5</v>
      </c>
      <c r="U72" s="30">
        <v>3.7</v>
      </c>
      <c r="V72" s="74"/>
      <c r="X72" s="20">
        <f t="shared" si="14"/>
        <v>1.8705000000000003</v>
      </c>
    </row>
    <row r="73" spans="13:24" ht="15" customHeight="1" thickBot="1">
      <c r="M73" s="20"/>
      <c r="P73" s="17">
        <v>36</v>
      </c>
      <c r="Q73" s="5">
        <v>2291</v>
      </c>
      <c r="R73" s="5">
        <v>3.6755</v>
      </c>
      <c r="T73" s="30">
        <v>2291.1999999999998</v>
      </c>
      <c r="U73" s="30">
        <v>6.5</v>
      </c>
      <c r="V73" s="74"/>
      <c r="X73" s="20">
        <f t="shared" si="14"/>
        <v>2.8245</v>
      </c>
    </row>
    <row r="74" spans="13:24" ht="15" customHeight="1" thickBot="1">
      <c r="M74" s="20"/>
      <c r="N74" s="20"/>
      <c r="P74" s="17">
        <v>37</v>
      </c>
      <c r="Q74" s="5">
        <v>2352.8000000000002</v>
      </c>
      <c r="R74" s="5">
        <v>2.3786</v>
      </c>
      <c r="T74" s="30">
        <v>2353.1</v>
      </c>
      <c r="U74" s="30">
        <v>5</v>
      </c>
      <c r="V74" s="74"/>
      <c r="X74" s="20">
        <f t="shared" si="14"/>
        <v>2.6214</v>
      </c>
    </row>
    <row r="75" spans="13:24" ht="15" customHeight="1" thickBot="1">
      <c r="M75" s="20"/>
      <c r="N75" s="20"/>
      <c r="P75" s="17">
        <v>38</v>
      </c>
      <c r="Q75" s="5">
        <v>2369.1</v>
      </c>
      <c r="R75" s="5">
        <v>3.1379999999999999</v>
      </c>
      <c r="T75" s="30">
        <v>2369.3000000000002</v>
      </c>
      <c r="U75" s="30">
        <v>5.7</v>
      </c>
      <c r="V75" s="74"/>
      <c r="X75" s="20">
        <f t="shared" si="14"/>
        <v>2.5620000000000003</v>
      </c>
    </row>
    <row r="76" spans="13:24" ht="15" customHeight="1" thickBot="1">
      <c r="M76" s="20"/>
      <c r="N76" s="20"/>
      <c r="P76" s="17">
        <v>39</v>
      </c>
      <c r="Q76" s="5">
        <v>2412.5</v>
      </c>
      <c r="R76" s="5">
        <v>4.4231999999999996</v>
      </c>
      <c r="T76" s="30">
        <v>2410.6</v>
      </c>
      <c r="U76" s="30">
        <v>6.1</v>
      </c>
      <c r="V76" s="74"/>
      <c r="X76" s="20">
        <f t="shared" si="14"/>
        <v>1.6768000000000001</v>
      </c>
    </row>
    <row r="77" spans="13:24" ht="15" customHeight="1" thickBot="1">
      <c r="M77" s="20"/>
      <c r="N77" s="20"/>
      <c r="P77" s="17">
        <v>40</v>
      </c>
      <c r="Q77" s="5">
        <v>2452.3000000000002</v>
      </c>
      <c r="R77" s="5">
        <v>3.2549000000000001</v>
      </c>
      <c r="T77" s="30">
        <v>2464.1999999999998</v>
      </c>
      <c r="U77" s="30">
        <v>4.5</v>
      </c>
      <c r="V77" s="74"/>
      <c r="X77" s="20">
        <f t="shared" si="14"/>
        <v>1.2450999999999999</v>
      </c>
    </row>
    <row r="78" spans="13:24" ht="15" customHeight="1" thickBot="1">
      <c r="M78" s="20"/>
      <c r="N78" s="20"/>
      <c r="P78" s="17">
        <v>41</v>
      </c>
      <c r="Q78" s="5">
        <v>2491.5</v>
      </c>
      <c r="R78" s="5">
        <v>3.3132999999999999</v>
      </c>
      <c r="T78" s="30">
        <v>2491.1</v>
      </c>
      <c r="U78" s="30">
        <v>5.6</v>
      </c>
      <c r="V78" s="74"/>
      <c r="X78" s="20">
        <f t="shared" si="14"/>
        <v>2.2866999999999997</v>
      </c>
    </row>
    <row r="79" spans="13:24" ht="15.45" customHeight="1" thickBot="1">
      <c r="M79" s="20"/>
      <c r="N79" s="20"/>
      <c r="P79" s="17">
        <v>42</v>
      </c>
      <c r="Q79" s="5">
        <v>2531</v>
      </c>
      <c r="R79" s="5">
        <v>2.3201999999999998</v>
      </c>
      <c r="T79" s="30">
        <v>2530.8000000000002</v>
      </c>
      <c r="U79" s="30">
        <v>4.8</v>
      </c>
      <c r="V79" s="74"/>
      <c r="X79" s="20">
        <f t="shared" si="14"/>
        <v>2.4798</v>
      </c>
    </row>
    <row r="80" spans="13:24" ht="15.45" customHeight="1" thickBot="1">
      <c r="M80" s="20"/>
      <c r="N80" s="20"/>
      <c r="P80" s="17">
        <v>43</v>
      </c>
      <c r="Q80" s="5">
        <v>2572.8000000000002</v>
      </c>
      <c r="R80" s="5">
        <v>4.3414000000000001</v>
      </c>
      <c r="T80" s="30">
        <v>2572.6</v>
      </c>
      <c r="U80" s="30">
        <v>6.3</v>
      </c>
      <c r="V80" s="74"/>
      <c r="X80" s="20">
        <f t="shared" si="14"/>
        <v>1.9585999999999997</v>
      </c>
    </row>
    <row r="81" spans="13:25" ht="15.45" customHeight="1" thickBot="1">
      <c r="M81" s="20"/>
      <c r="N81" s="20"/>
      <c r="O81" s="20"/>
      <c r="P81" s="17">
        <v>44</v>
      </c>
      <c r="Q81" s="5">
        <v>2611.6999999999998</v>
      </c>
      <c r="R81" s="5">
        <v>2.4253</v>
      </c>
      <c r="T81" s="30">
        <v>2611.6999999999998</v>
      </c>
      <c r="U81" s="30">
        <v>4.3</v>
      </c>
      <c r="V81" s="74"/>
      <c r="X81" s="20">
        <f t="shared" si="14"/>
        <v>1.8746999999999998</v>
      </c>
    </row>
    <row r="82" spans="13:25" ht="15.45" customHeight="1" thickBot="1">
      <c r="M82" s="20"/>
      <c r="N82" s="20"/>
      <c r="O82" s="20"/>
      <c r="P82" s="17">
        <v>45</v>
      </c>
      <c r="Q82" s="5">
        <v>2652.3</v>
      </c>
      <c r="R82" s="5">
        <v>3.0329000000000002</v>
      </c>
      <c r="T82" s="30">
        <v>2652.3</v>
      </c>
      <c r="U82" s="30">
        <v>5.2</v>
      </c>
      <c r="V82" s="74"/>
      <c r="X82" s="20">
        <f t="shared" si="14"/>
        <v>2.1671</v>
      </c>
    </row>
    <row r="83" spans="13:25" ht="15.45" customHeight="1" thickBot="1">
      <c r="M83" s="20"/>
      <c r="N83" s="20"/>
      <c r="O83" s="20"/>
      <c r="P83" s="17">
        <v>46</v>
      </c>
      <c r="Q83" s="5">
        <v>2679.7</v>
      </c>
      <c r="R83" s="5">
        <v>2.8342000000000001</v>
      </c>
      <c r="T83" s="30">
        <v>2677.1</v>
      </c>
      <c r="U83" s="30">
        <v>5.0999999999999996</v>
      </c>
      <c r="V83" s="74"/>
      <c r="X83" s="20">
        <f t="shared" si="14"/>
        <v>2.2657999999999996</v>
      </c>
    </row>
    <row r="84" spans="13:25" ht="15.45" customHeight="1" thickBot="1">
      <c r="M84" s="20"/>
      <c r="N84" s="20"/>
      <c r="O84" s="20"/>
      <c r="P84" s="17">
        <v>47</v>
      </c>
      <c r="Q84" s="5">
        <v>2693.3</v>
      </c>
      <c r="R84" s="5">
        <v>3.3132999999999999</v>
      </c>
      <c r="T84" s="30">
        <v>2693.1</v>
      </c>
      <c r="U84" s="30">
        <v>5.4</v>
      </c>
      <c r="V84" s="75"/>
      <c r="X84" s="20">
        <f t="shared" si="14"/>
        <v>2.0867000000000004</v>
      </c>
    </row>
    <row r="85" spans="13:25" ht="15.45" customHeight="1" thickBot="1">
      <c r="M85" s="20"/>
      <c r="N85" s="20"/>
      <c r="O85" s="20"/>
      <c r="P85" s="17">
        <v>48</v>
      </c>
      <c r="Q85" s="5">
        <v>2732.3</v>
      </c>
      <c r="R85" s="5">
        <v>2.6238999999999999</v>
      </c>
      <c r="T85" s="76">
        <v>2732.4</v>
      </c>
      <c r="U85" s="76">
        <v>4.5</v>
      </c>
      <c r="V85" s="77"/>
      <c r="X85" s="20">
        <f t="shared" si="14"/>
        <v>1.8761000000000001</v>
      </c>
    </row>
    <row r="86" spans="13:25" ht="15.45" customHeight="1" thickBot="1">
      <c r="M86" s="20"/>
      <c r="N86" s="20"/>
      <c r="O86" s="20"/>
      <c r="P86" s="17">
        <v>49</v>
      </c>
      <c r="Q86" s="5">
        <v>2774.6</v>
      </c>
      <c r="R86" s="5">
        <v>3.5236000000000001</v>
      </c>
      <c r="T86" s="30">
        <v>2773</v>
      </c>
      <c r="U86" s="30">
        <v>5.7</v>
      </c>
      <c r="V86" s="74"/>
      <c r="X86" s="20">
        <f t="shared" si="14"/>
        <v>2.1764000000000001</v>
      </c>
    </row>
    <row r="87" spans="13:25" ht="15.45" customHeight="1" thickBot="1">
      <c r="M87" s="20"/>
      <c r="N87" s="20"/>
      <c r="O87" s="20"/>
      <c r="P87" s="17">
        <v>50</v>
      </c>
      <c r="Q87" s="5">
        <v>2814.3</v>
      </c>
      <c r="R87" s="5">
        <v>2.9628000000000001</v>
      </c>
      <c r="T87" s="30">
        <v>2815.8</v>
      </c>
      <c r="U87" s="30">
        <v>5.0999999999999996</v>
      </c>
      <c r="V87" s="74"/>
      <c r="X87" s="20">
        <f t="shared" si="14"/>
        <v>2.1371999999999995</v>
      </c>
    </row>
    <row r="88" spans="13:25" ht="15.45" customHeight="1" thickBot="1">
      <c r="M88" s="20"/>
      <c r="N88" s="20"/>
      <c r="O88" s="20"/>
      <c r="P88" s="17">
        <v>51</v>
      </c>
      <c r="Q88" s="5">
        <v>2856.5</v>
      </c>
      <c r="R88" s="5">
        <v>2.5889000000000002</v>
      </c>
      <c r="T88" s="30">
        <v>2856.7</v>
      </c>
      <c r="U88" s="30">
        <v>4.2</v>
      </c>
      <c r="V88" s="74"/>
      <c r="X88" s="20">
        <f t="shared" si="14"/>
        <v>1.6111</v>
      </c>
    </row>
    <row r="89" spans="13:25" ht="15.45" customHeight="1" thickBot="1">
      <c r="M89" s="20"/>
      <c r="N89" s="20"/>
      <c r="O89" s="20"/>
      <c r="P89" s="17">
        <v>52</v>
      </c>
      <c r="Q89" s="5">
        <v>2895.6</v>
      </c>
      <c r="R89" s="5">
        <v>2.2149999999999999</v>
      </c>
      <c r="T89" s="30">
        <v>2897.5</v>
      </c>
      <c r="U89" s="30">
        <v>4.2</v>
      </c>
      <c r="V89" s="74"/>
      <c r="X89" s="20">
        <f t="shared" si="14"/>
        <v>1.9850000000000003</v>
      </c>
    </row>
    <row r="90" spans="13:25" ht="15.45" customHeight="1" thickBot="1">
      <c r="M90" s="20"/>
      <c r="N90" s="20"/>
      <c r="O90" s="20"/>
      <c r="P90" s="17">
        <v>53</v>
      </c>
      <c r="Q90" s="5">
        <v>2938.2</v>
      </c>
      <c r="R90" s="5">
        <v>4.9957000000000003</v>
      </c>
      <c r="T90" s="30">
        <v>2938.3</v>
      </c>
      <c r="U90" s="30">
        <v>7.3</v>
      </c>
      <c r="V90" s="74"/>
      <c r="X90" s="20">
        <f t="shared" si="14"/>
        <v>2.3042999999999996</v>
      </c>
    </row>
    <row r="91" spans="13:25" ht="15.45" customHeight="1" thickBot="1">
      <c r="M91" s="20"/>
      <c r="N91" s="20"/>
      <c r="O91" s="20"/>
      <c r="P91" s="17">
        <v>54</v>
      </c>
      <c r="Q91" s="5">
        <v>2977.6</v>
      </c>
      <c r="R91" s="5">
        <v>1.2569999999999999</v>
      </c>
      <c r="T91" s="30">
        <v>2977.8</v>
      </c>
      <c r="U91" s="30">
        <v>3.2</v>
      </c>
      <c r="V91" s="74"/>
      <c r="X91" s="20">
        <f t="shared" si="14"/>
        <v>1.9430000000000003</v>
      </c>
    </row>
    <row r="92" spans="13:25" ht="15.45" customHeight="1" thickBot="1">
      <c r="M92" s="20"/>
      <c r="N92" s="20"/>
      <c r="O92" s="20"/>
      <c r="P92" s="17">
        <v>55</v>
      </c>
      <c r="Q92" s="5">
        <v>3027.3</v>
      </c>
      <c r="R92" s="5">
        <v>3.1145999999999998</v>
      </c>
      <c r="T92" s="30">
        <v>3027.8</v>
      </c>
      <c r="U92" s="30">
        <v>5</v>
      </c>
      <c r="V92" s="74"/>
      <c r="X92" s="20">
        <f t="shared" si="14"/>
        <v>1.8854000000000002</v>
      </c>
    </row>
    <row r="93" spans="13:25" ht="15" customHeight="1" thickBot="1">
      <c r="M93" s="20"/>
      <c r="N93" s="20"/>
      <c r="O93" s="20"/>
      <c r="P93" s="17">
        <v>56</v>
      </c>
      <c r="Q93" s="5">
        <v>3058.8</v>
      </c>
      <c r="R93" s="5">
        <v>3.7806000000000002</v>
      </c>
      <c r="T93" s="30">
        <v>3059.2</v>
      </c>
      <c r="U93" s="30">
        <v>6</v>
      </c>
      <c r="V93" s="74"/>
      <c r="X93" s="20">
        <f t="shared" si="14"/>
        <v>2.2193999999999998</v>
      </c>
    </row>
    <row r="94" spans="13:25" ht="15" customHeight="1" thickBot="1">
      <c r="M94" s="20"/>
      <c r="N94" s="20"/>
      <c r="O94" s="20"/>
      <c r="P94" s="17">
        <v>57</v>
      </c>
      <c r="Q94" s="5">
        <v>3100.8</v>
      </c>
      <c r="R94" s="5">
        <v>1.9930000000000001</v>
      </c>
      <c r="T94" s="30">
        <v>3098.8</v>
      </c>
      <c r="U94" s="30">
        <v>4.0999999999999996</v>
      </c>
      <c r="V94" s="74"/>
      <c r="X94" s="20">
        <f t="shared" si="14"/>
        <v>2.1069999999999993</v>
      </c>
    </row>
    <row r="95" spans="13:25" ht="15" customHeight="1" thickBot="1">
      <c r="M95" s="20"/>
      <c r="N95" s="20"/>
      <c r="O95" s="20"/>
      <c r="P95" s="17">
        <v>58</v>
      </c>
      <c r="Q95" s="5">
        <v>3139.8</v>
      </c>
      <c r="R95" s="5">
        <v>1.7944</v>
      </c>
      <c r="T95" s="30">
        <v>3140.6</v>
      </c>
      <c r="U95" s="30">
        <v>4.3</v>
      </c>
      <c r="V95" s="74"/>
      <c r="X95" s="20">
        <f t="shared" si="14"/>
        <v>2.5055999999999998</v>
      </c>
    </row>
    <row r="96" spans="13:25" ht="15" customHeight="1" thickBot="1">
      <c r="M96" s="20"/>
      <c r="N96" s="20"/>
      <c r="O96" s="20"/>
      <c r="P96" s="17">
        <v>59</v>
      </c>
      <c r="Q96" s="5">
        <v>3165.6</v>
      </c>
      <c r="R96" s="5">
        <v>2.2149999999999999</v>
      </c>
      <c r="T96" s="30">
        <v>3164.5</v>
      </c>
      <c r="U96" s="30">
        <v>4.2</v>
      </c>
      <c r="V96" s="74"/>
      <c r="X96" s="20">
        <f t="shared" si="14"/>
        <v>1.9850000000000003</v>
      </c>
      <c r="Y96" s="20">
        <f>AVERAGE(X46:X96)</f>
        <v>1.9478392156862738</v>
      </c>
    </row>
    <row r="97" spans="13:24" ht="13.8" customHeight="1" thickBot="1">
      <c r="M97" s="20"/>
      <c r="N97" s="20"/>
      <c r="O97" s="20"/>
      <c r="P97" s="17">
        <v>60</v>
      </c>
      <c r="Q97" s="5">
        <v>3182.1</v>
      </c>
      <c r="R97" s="5">
        <v>2.2383999999999999</v>
      </c>
      <c r="T97" s="30">
        <v>3181.9</v>
      </c>
      <c r="U97" s="30">
        <v>4.5</v>
      </c>
      <c r="V97" s="74"/>
      <c r="X97" s="20">
        <f t="shared" si="14"/>
        <v>2.2616000000000001</v>
      </c>
    </row>
    <row r="98" spans="13:24" ht="15" customHeight="1" thickBot="1">
      <c r="M98" s="20"/>
      <c r="N98" s="20"/>
      <c r="O98" s="20"/>
      <c r="P98" s="17">
        <v>61</v>
      </c>
      <c r="Q98" s="5">
        <v>3220.5</v>
      </c>
      <c r="R98" s="5">
        <v>4.5984999999999996</v>
      </c>
      <c r="T98" s="30">
        <v>3220.2</v>
      </c>
      <c r="U98" s="30">
        <v>5.8</v>
      </c>
      <c r="V98" s="74"/>
      <c r="X98" s="20">
        <f t="shared" si="14"/>
        <v>1.2015000000000002</v>
      </c>
    </row>
    <row r="99" spans="13:24" ht="15" customHeight="1" thickBot="1">
      <c r="M99" s="20"/>
      <c r="N99" s="20"/>
      <c r="O99" s="20"/>
      <c r="P99" s="17">
        <v>62</v>
      </c>
      <c r="Q99" s="5">
        <v>3262.7</v>
      </c>
      <c r="R99" s="5">
        <v>4.8905000000000003</v>
      </c>
      <c r="T99" s="30">
        <v>3262.2</v>
      </c>
      <c r="U99" s="30">
        <v>5.5</v>
      </c>
      <c r="V99" s="74"/>
      <c r="X99" s="20">
        <f t="shared" si="14"/>
        <v>0.60949999999999971</v>
      </c>
    </row>
    <row r="100" spans="13:24" ht="15" customHeight="1" thickBot="1">
      <c r="M100" s="20"/>
      <c r="N100" s="20"/>
      <c r="O100" s="20"/>
      <c r="P100" s="17">
        <v>63</v>
      </c>
      <c r="Q100" s="5">
        <v>3300.8</v>
      </c>
      <c r="R100" s="5">
        <v>4.3064</v>
      </c>
      <c r="T100" s="30">
        <v>3300.3</v>
      </c>
      <c r="U100" s="30">
        <v>5.6</v>
      </c>
      <c r="V100" s="74"/>
      <c r="X100" s="20">
        <f t="shared" si="14"/>
        <v>1.2935999999999996</v>
      </c>
    </row>
    <row r="101" spans="13:24" ht="15" customHeight="1" thickBot="1">
      <c r="M101" s="20"/>
      <c r="N101" s="20"/>
      <c r="O101" s="20"/>
      <c r="P101" s="17">
        <v>64</v>
      </c>
      <c r="Q101" s="5">
        <v>3341.7</v>
      </c>
      <c r="R101" s="5">
        <v>2.694</v>
      </c>
      <c r="T101" s="30">
        <v>3341.3</v>
      </c>
      <c r="U101" s="30">
        <v>3.4</v>
      </c>
      <c r="V101" s="74"/>
      <c r="X101" s="20">
        <f t="shared" si="14"/>
        <v>0.70599999999999996</v>
      </c>
    </row>
    <row r="102" spans="13:24" ht="15" customHeight="1" thickBot="1">
      <c r="M102" s="20"/>
      <c r="N102" s="20"/>
      <c r="O102" s="20"/>
      <c r="P102" s="17">
        <v>65</v>
      </c>
      <c r="Q102" s="5">
        <v>3381.9</v>
      </c>
      <c r="R102" s="5">
        <v>4.9372999999999996</v>
      </c>
      <c r="T102" s="30">
        <v>3383.4</v>
      </c>
      <c r="U102" s="30">
        <v>6.4</v>
      </c>
      <c r="V102" s="74"/>
      <c r="X102" s="20">
        <f t="shared" si="14"/>
        <v>1.4627000000000008</v>
      </c>
    </row>
    <row r="103" spans="13:24" ht="15" customHeight="1" thickBot="1">
      <c r="M103" s="20"/>
      <c r="N103" s="20"/>
      <c r="P103" s="17">
        <v>66</v>
      </c>
      <c r="Q103" s="5">
        <v>3424.4</v>
      </c>
      <c r="R103" s="5">
        <v>4.0026000000000002</v>
      </c>
      <c r="T103" s="30">
        <v>3424.1</v>
      </c>
      <c r="U103" s="30">
        <v>5.2</v>
      </c>
      <c r="V103" s="74"/>
      <c r="X103" s="20">
        <f t="shared" ref="X103:X134" si="15">U103-R103</f>
        <v>1.1974</v>
      </c>
    </row>
    <row r="104" spans="13:24" ht="15" customHeight="1" thickBot="1">
      <c r="M104" s="20"/>
      <c r="N104" s="20"/>
      <c r="P104" s="17">
        <v>67</v>
      </c>
      <c r="Q104" s="5">
        <v>3473.1</v>
      </c>
      <c r="R104" s="5">
        <v>5.2835999999999999</v>
      </c>
      <c r="T104" s="30">
        <v>3486.5</v>
      </c>
      <c r="U104" s="30">
        <v>5.9</v>
      </c>
      <c r="V104" s="74"/>
      <c r="X104" s="20">
        <f t="shared" si="15"/>
        <v>0.6164000000000005</v>
      </c>
    </row>
    <row r="105" spans="13:24" ht="15" customHeight="1" thickBot="1">
      <c r="M105" s="20"/>
      <c r="N105" s="20"/>
      <c r="P105" s="17">
        <v>68</v>
      </c>
      <c r="Q105" s="5">
        <v>3539.3</v>
      </c>
      <c r="R105" s="5">
        <v>12.536</v>
      </c>
      <c r="T105" s="30">
        <v>3538.6</v>
      </c>
      <c r="U105" s="30">
        <v>14.2</v>
      </c>
      <c r="V105" s="74"/>
      <c r="X105" s="20">
        <f t="shared" si="15"/>
        <v>1.6639999999999997</v>
      </c>
    </row>
    <row r="106" spans="13:24" ht="15" customHeight="1" thickBot="1">
      <c r="M106" s="20"/>
      <c r="N106" s="20"/>
      <c r="P106" s="17">
        <v>69</v>
      </c>
      <c r="Q106" s="5">
        <v>3545.4</v>
      </c>
      <c r="R106" s="5">
        <v>9.3684999999999992</v>
      </c>
      <c r="T106" s="30">
        <v>3545.2</v>
      </c>
      <c r="U106" s="30">
        <v>9.5</v>
      </c>
      <c r="V106" s="74"/>
      <c r="X106" s="20">
        <f t="shared" si="15"/>
        <v>0.13150000000000084</v>
      </c>
    </row>
    <row r="107" spans="13:24" ht="15" customHeight="1" thickBot="1">
      <c r="M107" s="20"/>
      <c r="N107" s="20"/>
      <c r="P107" s="17">
        <v>70</v>
      </c>
      <c r="Q107" s="5">
        <v>3596.3</v>
      </c>
      <c r="R107" s="5">
        <v>7.3758999999999997</v>
      </c>
      <c r="T107" s="30">
        <v>3595.3</v>
      </c>
      <c r="U107" s="30">
        <v>7.4</v>
      </c>
      <c r="V107" s="74"/>
      <c r="X107" s="20">
        <f t="shared" si="15"/>
        <v>2.4100000000000676E-2</v>
      </c>
    </row>
    <row r="108" spans="13:24" ht="15" customHeight="1" thickBot="1">
      <c r="M108" s="20"/>
      <c r="N108" s="20"/>
      <c r="P108" s="17">
        <v>71</v>
      </c>
      <c r="Q108" s="5">
        <v>3659.8</v>
      </c>
      <c r="R108" s="5">
        <v>5.117</v>
      </c>
      <c r="T108" s="30">
        <v>3659.8</v>
      </c>
      <c r="U108" s="30">
        <v>5.3</v>
      </c>
      <c r="V108" s="74"/>
      <c r="X108" s="20">
        <f t="shared" si="15"/>
        <v>0.18299999999999983</v>
      </c>
    </row>
    <row r="109" spans="13:24" ht="15" customHeight="1" thickBot="1">
      <c r="M109" s="20"/>
      <c r="N109" s="20"/>
      <c r="P109" s="17">
        <v>72</v>
      </c>
      <c r="Q109" s="5">
        <v>3680.9</v>
      </c>
      <c r="R109" s="5">
        <v>8.2075999999999993</v>
      </c>
      <c r="T109" s="30">
        <v>3681</v>
      </c>
      <c r="U109" s="30">
        <v>7.9</v>
      </c>
      <c r="V109" s="74"/>
      <c r="X109" s="20">
        <f t="shared" si="15"/>
        <v>-0.30759999999999899</v>
      </c>
    </row>
    <row r="110" spans="13:24" ht="15" customHeight="1" thickBot="1">
      <c r="M110" s="20"/>
      <c r="N110" s="20"/>
      <c r="P110" s="17">
        <v>73</v>
      </c>
      <c r="Q110" s="5">
        <v>3739.2</v>
      </c>
      <c r="R110" s="5">
        <v>9.1130999999999993</v>
      </c>
      <c r="T110" s="30">
        <v>3741.8</v>
      </c>
      <c r="U110" s="30">
        <v>6.7</v>
      </c>
      <c r="V110" s="74"/>
      <c r="X110" s="20">
        <f t="shared" si="15"/>
        <v>-2.4130999999999991</v>
      </c>
    </row>
    <row r="111" spans="13:24" ht="15" customHeight="1" thickBot="1">
      <c r="M111" s="20"/>
      <c r="N111" s="20"/>
      <c r="P111" s="17">
        <v>74</v>
      </c>
      <c r="Q111" s="5">
        <v>3783.8</v>
      </c>
      <c r="R111" s="5">
        <v>6.1406000000000001</v>
      </c>
      <c r="T111" s="30">
        <v>3783.9</v>
      </c>
      <c r="U111" s="30">
        <v>5.0999999999999996</v>
      </c>
      <c r="V111" s="74"/>
      <c r="X111" s="20">
        <f t="shared" si="15"/>
        <v>-1.0406000000000004</v>
      </c>
    </row>
    <row r="112" spans="13:24" ht="15" customHeight="1" thickBot="1">
      <c r="M112" s="20"/>
      <c r="N112" s="20"/>
      <c r="P112" s="17">
        <v>75</v>
      </c>
      <c r="Q112" s="5">
        <v>3827.3</v>
      </c>
      <c r="R112" s="5">
        <v>7.3216999999999999</v>
      </c>
      <c r="T112" s="30">
        <v>3826.9</v>
      </c>
      <c r="U112" s="30">
        <v>5.4</v>
      </c>
      <c r="V112" s="74"/>
      <c r="X112" s="20">
        <f t="shared" si="15"/>
        <v>-1.9216999999999995</v>
      </c>
    </row>
    <row r="113" spans="13:27" ht="15" customHeight="1" thickBot="1">
      <c r="M113" s="20"/>
      <c r="N113" s="20"/>
      <c r="P113" s="17">
        <v>76</v>
      </c>
      <c r="Q113" s="5">
        <v>3832.8</v>
      </c>
      <c r="R113" s="5">
        <v>8.4240999999999993</v>
      </c>
      <c r="T113" s="30">
        <v>3831.7</v>
      </c>
      <c r="U113" s="30">
        <v>6.5</v>
      </c>
      <c r="V113" s="74"/>
      <c r="X113" s="20">
        <f t="shared" si="15"/>
        <v>-1.9240999999999993</v>
      </c>
    </row>
    <row r="114" spans="13:27" ht="15" customHeight="1" thickBot="1">
      <c r="M114" s="20"/>
      <c r="N114" s="20"/>
      <c r="P114" s="17">
        <v>77</v>
      </c>
      <c r="Q114" s="5">
        <v>3902.6</v>
      </c>
      <c r="R114" s="5">
        <v>7.6563999999999997</v>
      </c>
      <c r="T114" s="30">
        <v>3901.8</v>
      </c>
      <c r="U114" s="30">
        <v>5.5</v>
      </c>
      <c r="V114" s="74"/>
      <c r="X114" s="20">
        <f t="shared" si="15"/>
        <v>-2.1563999999999997</v>
      </c>
    </row>
    <row r="115" spans="13:27" ht="15" customHeight="1" thickBot="1">
      <c r="M115" s="20"/>
      <c r="N115" s="20"/>
      <c r="P115" s="17">
        <v>78</v>
      </c>
      <c r="Q115" s="5">
        <v>3916.9</v>
      </c>
      <c r="R115" s="5">
        <v>10.156000000000001</v>
      </c>
      <c r="T115" s="30">
        <v>3916</v>
      </c>
      <c r="U115" s="30">
        <v>7.7</v>
      </c>
      <c r="V115" s="74"/>
      <c r="X115" s="20">
        <f t="shared" si="15"/>
        <v>-2.4560000000000004</v>
      </c>
    </row>
    <row r="116" spans="13:27" ht="15" customHeight="1" thickBot="1">
      <c r="M116" s="20"/>
      <c r="N116" s="20"/>
      <c r="P116" s="17">
        <v>79</v>
      </c>
      <c r="Q116" s="5">
        <v>3959.6</v>
      </c>
      <c r="R116" s="5">
        <v>12.749000000000001</v>
      </c>
      <c r="T116" s="30">
        <v>3959.9</v>
      </c>
      <c r="U116" s="30">
        <v>9.6</v>
      </c>
      <c r="V116" s="74"/>
      <c r="X116" s="20">
        <f t="shared" si="15"/>
        <v>-3.1490000000000009</v>
      </c>
    </row>
    <row r="117" spans="13:27" ht="15" customHeight="1" thickBot="1">
      <c r="M117" s="20"/>
      <c r="N117" s="20"/>
      <c r="P117" s="17">
        <v>80</v>
      </c>
      <c r="Q117" s="5">
        <v>4031.6</v>
      </c>
      <c r="R117" s="5">
        <v>7.2430000000000003</v>
      </c>
      <c r="T117" s="30">
        <v>4017.2</v>
      </c>
      <c r="U117" s="30">
        <v>6.1</v>
      </c>
      <c r="V117" s="74"/>
      <c r="X117" s="20">
        <f t="shared" si="15"/>
        <v>-1.1430000000000007</v>
      </c>
    </row>
    <row r="118" spans="13:27" ht="15" customHeight="1" thickBot="1">
      <c r="M118" s="20"/>
      <c r="N118" s="20"/>
      <c r="P118" s="17">
        <v>81</v>
      </c>
      <c r="Q118" s="5">
        <v>4042.7</v>
      </c>
      <c r="R118" s="5">
        <v>9.9398999999999997</v>
      </c>
      <c r="T118" s="30">
        <v>4039.7</v>
      </c>
      <c r="U118" s="30">
        <v>8.1</v>
      </c>
      <c r="V118" s="74"/>
      <c r="X118" s="20">
        <f t="shared" si="15"/>
        <v>-1.8399000000000001</v>
      </c>
    </row>
    <row r="119" spans="13:27" ht="15" customHeight="1" thickBot="1">
      <c r="M119" s="20"/>
      <c r="N119" s="20"/>
      <c r="P119" s="17">
        <v>82</v>
      </c>
      <c r="Q119" s="5">
        <v>4083.1</v>
      </c>
      <c r="R119" s="5">
        <v>9.8612000000000002</v>
      </c>
      <c r="T119" s="30">
        <v>4082.1</v>
      </c>
      <c r="U119" s="30">
        <v>7.9</v>
      </c>
      <c r="V119" s="74"/>
      <c r="X119" s="20">
        <f t="shared" si="15"/>
        <v>-1.9611999999999998</v>
      </c>
    </row>
    <row r="120" spans="13:27" ht="15" customHeight="1" thickBot="1">
      <c r="M120" s="20"/>
      <c r="N120" s="20"/>
      <c r="P120" s="17">
        <v>83</v>
      </c>
      <c r="Q120" s="5">
        <v>4155.5</v>
      </c>
      <c r="R120" s="5">
        <v>6.7901999999999996</v>
      </c>
      <c r="T120" s="30">
        <v>4125</v>
      </c>
      <c r="U120" s="30">
        <v>5.4</v>
      </c>
      <c r="V120" s="74"/>
      <c r="X120" s="20">
        <f t="shared" si="15"/>
        <v>-1.3901999999999992</v>
      </c>
    </row>
    <row r="121" spans="13:27" ht="15" customHeight="1" thickBot="1">
      <c r="N121" s="20"/>
      <c r="P121" s="17">
        <v>84</v>
      </c>
      <c r="Q121" s="5">
        <v>4198.1000000000004</v>
      </c>
      <c r="R121" s="5">
        <v>4.0735999999999999</v>
      </c>
      <c r="T121" s="30">
        <v>4197.3999999999996</v>
      </c>
      <c r="U121" s="30">
        <v>4.9000000000000004</v>
      </c>
      <c r="V121" s="74"/>
      <c r="X121" s="20">
        <f t="shared" si="15"/>
        <v>0.82640000000000047</v>
      </c>
    </row>
    <row r="122" spans="13:27" ht="15" customHeight="1" thickBot="1">
      <c r="N122" s="20"/>
      <c r="P122" s="17">
        <v>85</v>
      </c>
      <c r="Q122" s="5">
        <v>4205</v>
      </c>
      <c r="R122" s="5">
        <v>5.9831000000000003</v>
      </c>
      <c r="T122" s="30">
        <v>4205.6000000000004</v>
      </c>
      <c r="U122" s="30">
        <v>6</v>
      </c>
      <c r="V122" s="74"/>
      <c r="X122" s="20">
        <f t="shared" si="15"/>
        <v>1.6899999999999693E-2</v>
      </c>
    </row>
    <row r="123" spans="13:27" ht="15" customHeight="1" thickBot="1">
      <c r="N123" s="20"/>
      <c r="P123" s="17">
        <v>86</v>
      </c>
      <c r="Q123" s="5">
        <v>4255.3</v>
      </c>
      <c r="R123" s="5">
        <v>8.6407000000000007</v>
      </c>
      <c r="T123" s="30">
        <v>4254</v>
      </c>
      <c r="U123" s="30">
        <v>7.3</v>
      </c>
      <c r="V123" s="74"/>
      <c r="X123" s="20">
        <f t="shared" si="15"/>
        <v>-1.3407000000000009</v>
      </c>
      <c r="Z123" s="20"/>
      <c r="AA123" s="22" t="s">
        <v>32</v>
      </c>
    </row>
    <row r="124" spans="13:27" ht="15" customHeight="1" thickBot="1">
      <c r="N124" s="20"/>
      <c r="P124" s="17">
        <v>87</v>
      </c>
      <c r="Q124" s="5">
        <v>4291</v>
      </c>
      <c r="R124" s="5">
        <v>8.3848000000000003</v>
      </c>
      <c r="T124" s="30">
        <v>4289.5</v>
      </c>
      <c r="U124" s="30">
        <v>7.4</v>
      </c>
      <c r="V124" s="74"/>
      <c r="X124" s="20">
        <f t="shared" si="15"/>
        <v>-0.9847999999999999</v>
      </c>
      <c r="Y124" s="71"/>
      <c r="Z124" s="72" t="s">
        <v>17</v>
      </c>
      <c r="AA124" s="23">
        <v>5</v>
      </c>
    </row>
    <row r="125" spans="13:27" ht="15" customHeight="1" thickBot="1">
      <c r="N125" s="20"/>
      <c r="P125" s="17">
        <v>88</v>
      </c>
      <c r="Q125" s="5">
        <v>4334.1000000000004</v>
      </c>
      <c r="R125" s="5">
        <v>7.1249000000000002</v>
      </c>
      <c r="T125" s="30">
        <v>4328.3</v>
      </c>
      <c r="U125" s="30">
        <v>6.4</v>
      </c>
      <c r="V125" s="74"/>
      <c r="X125" s="20">
        <f t="shared" si="15"/>
        <v>-0.72489999999999988</v>
      </c>
      <c r="Y125" s="71"/>
      <c r="Z125" s="72" t="s">
        <v>18</v>
      </c>
      <c r="AA125" s="23">
        <v>10</v>
      </c>
    </row>
    <row r="126" spans="13:27" ht="15" customHeight="1" thickBot="1">
      <c r="N126" s="20"/>
      <c r="P126" s="17">
        <v>89</v>
      </c>
      <c r="Q126" s="5">
        <v>4393.7</v>
      </c>
      <c r="R126" s="5">
        <v>5.9043999999999999</v>
      </c>
      <c r="T126" s="30">
        <v>4390.8999999999996</v>
      </c>
      <c r="U126" s="30">
        <v>5.0999999999999996</v>
      </c>
      <c r="V126" s="74"/>
      <c r="X126" s="20">
        <f t="shared" si="15"/>
        <v>-0.80440000000000023</v>
      </c>
      <c r="Y126" s="71"/>
      <c r="Z126" s="72" t="s">
        <v>19</v>
      </c>
      <c r="AA126" s="23">
        <v>20</v>
      </c>
    </row>
    <row r="127" spans="13:27" ht="15" customHeight="1" thickBot="1">
      <c r="N127" s="20"/>
      <c r="P127" s="17">
        <v>90</v>
      </c>
      <c r="Q127" s="5">
        <v>4444.1000000000004</v>
      </c>
      <c r="R127" s="5">
        <v>5.8255999999999997</v>
      </c>
      <c r="T127" s="30">
        <v>4441.6000000000004</v>
      </c>
      <c r="U127" s="30">
        <v>5</v>
      </c>
      <c r="V127" s="74"/>
      <c r="X127" s="20">
        <f t="shared" si="15"/>
        <v>-0.82559999999999967</v>
      </c>
      <c r="Y127" s="71"/>
      <c r="Z127" s="72" t="s">
        <v>20</v>
      </c>
      <c r="AA127" s="23">
        <v>30</v>
      </c>
    </row>
    <row r="128" spans="13:27" ht="15" customHeight="1" thickBot="1">
      <c r="N128" s="20"/>
      <c r="P128" s="17">
        <v>91</v>
      </c>
      <c r="Q128" s="5">
        <v>4486.3</v>
      </c>
      <c r="R128" s="5">
        <v>5.0185000000000004</v>
      </c>
      <c r="T128" s="30">
        <v>4485.3</v>
      </c>
      <c r="U128" s="30">
        <v>4.5</v>
      </c>
      <c r="V128" s="74"/>
      <c r="X128" s="20">
        <f t="shared" si="15"/>
        <v>-0.51850000000000041</v>
      </c>
      <c r="Y128" s="71"/>
      <c r="Z128" s="73" t="s">
        <v>33</v>
      </c>
      <c r="AA128" s="23">
        <v>0</v>
      </c>
    </row>
    <row r="129" spans="14:26" ht="15" customHeight="1" thickBot="1">
      <c r="N129" s="20"/>
      <c r="P129" s="17">
        <v>92</v>
      </c>
      <c r="Q129" s="5">
        <v>4495.6000000000004</v>
      </c>
      <c r="R129" s="5">
        <v>4.3491999999999997</v>
      </c>
      <c r="T129" s="30">
        <v>4494.7</v>
      </c>
      <c r="U129" s="30">
        <v>4.2</v>
      </c>
      <c r="V129" s="74"/>
      <c r="X129" s="20">
        <f t="shared" si="15"/>
        <v>-0.14919999999999956</v>
      </c>
      <c r="Y129" s="71"/>
      <c r="Z129" s="71"/>
    </row>
    <row r="130" spans="14:26" ht="15" customHeight="1" thickBot="1">
      <c r="N130" s="20"/>
      <c r="P130" s="17">
        <v>93</v>
      </c>
      <c r="Q130" s="5">
        <v>4555.3</v>
      </c>
      <c r="R130" s="5">
        <v>5.1957000000000004</v>
      </c>
      <c r="T130" s="30">
        <v>4567.1000000000004</v>
      </c>
      <c r="U130" s="30">
        <v>4.9000000000000004</v>
      </c>
      <c r="V130" s="74"/>
      <c r="X130" s="20">
        <f t="shared" si="15"/>
        <v>-0.29570000000000007</v>
      </c>
    </row>
    <row r="131" spans="14:26" ht="15" customHeight="1" thickBot="1">
      <c r="N131" s="20"/>
      <c r="P131" s="17">
        <v>94</v>
      </c>
      <c r="Q131" s="5">
        <v>4606.2</v>
      </c>
      <c r="R131" s="5">
        <v>7.4202000000000004</v>
      </c>
      <c r="T131" s="30">
        <v>4596.2</v>
      </c>
      <c r="U131" s="30">
        <v>6.1</v>
      </c>
      <c r="V131" s="74"/>
      <c r="X131" s="20">
        <f t="shared" si="15"/>
        <v>-1.3202000000000007</v>
      </c>
    </row>
    <row r="132" spans="14:26" ht="15" customHeight="1" thickBot="1">
      <c r="N132" s="20"/>
      <c r="P132" s="17">
        <v>95</v>
      </c>
      <c r="Q132" s="5">
        <v>4648.5</v>
      </c>
      <c r="R132" s="5">
        <v>6.0815999999999999</v>
      </c>
      <c r="T132" s="30">
        <v>4646</v>
      </c>
      <c r="U132" s="30">
        <v>5.2</v>
      </c>
      <c r="V132" s="74"/>
      <c r="X132" s="20">
        <f t="shared" si="15"/>
        <v>-0.88159999999999972</v>
      </c>
    </row>
    <row r="133" spans="14:26" ht="15" customHeight="1" thickBot="1">
      <c r="N133" s="20"/>
      <c r="P133" s="17">
        <v>96</v>
      </c>
      <c r="Q133" s="5">
        <v>4678.6000000000004</v>
      </c>
      <c r="R133" s="5">
        <v>4.8807</v>
      </c>
      <c r="T133" s="30">
        <v>4661.8</v>
      </c>
      <c r="U133" s="30">
        <v>4.7</v>
      </c>
      <c r="V133" s="74"/>
      <c r="X133" s="20">
        <f t="shared" si="15"/>
        <v>-0.18069999999999986</v>
      </c>
    </row>
    <row r="134" spans="14:26" ht="15" customHeight="1" thickBot="1">
      <c r="N134" s="20"/>
      <c r="P134" s="17">
        <v>97</v>
      </c>
      <c r="Q134" s="5">
        <v>4723.3</v>
      </c>
      <c r="R134" s="5">
        <v>5.3728999999999996</v>
      </c>
      <c r="T134" s="30">
        <v>4721.8</v>
      </c>
      <c r="U134" s="30">
        <v>5</v>
      </c>
      <c r="V134" s="74"/>
      <c r="X134" s="20">
        <f t="shared" si="15"/>
        <v>-0.37289999999999957</v>
      </c>
    </row>
    <row r="135" spans="14:26" ht="15" customHeight="1" thickBot="1">
      <c r="N135" s="20"/>
      <c r="P135" s="17">
        <v>98</v>
      </c>
      <c r="Q135" s="5">
        <v>4755.3999999999996</v>
      </c>
      <c r="R135" s="5">
        <v>6.9084000000000003</v>
      </c>
      <c r="T135" s="30">
        <v>4763.2</v>
      </c>
      <c r="U135" s="30">
        <v>6.5</v>
      </c>
      <c r="V135" s="74"/>
      <c r="X135" s="20">
        <f t="shared" ref="X135:X150" si="16">U135-R135</f>
        <v>-0.40840000000000032</v>
      </c>
    </row>
    <row r="136" spans="14:26" ht="15" customHeight="1" thickBot="1">
      <c r="N136" s="20"/>
      <c r="P136" s="17">
        <v>99</v>
      </c>
      <c r="Q136" s="5">
        <v>4777.8</v>
      </c>
      <c r="R136" s="5">
        <v>11.279</v>
      </c>
      <c r="T136" s="30">
        <v>4782.7</v>
      </c>
      <c r="U136" s="30">
        <v>9.8000000000000007</v>
      </c>
      <c r="V136" s="74"/>
      <c r="X136" s="20">
        <f t="shared" si="16"/>
        <v>-1.4789999999999992</v>
      </c>
    </row>
    <row r="137" spans="14:26" ht="15" customHeight="1" thickBot="1">
      <c r="N137" s="20"/>
      <c r="P137" s="17">
        <v>100</v>
      </c>
      <c r="Q137" s="5">
        <v>4849.1000000000004</v>
      </c>
      <c r="R137" s="5">
        <v>4.9200999999999997</v>
      </c>
      <c r="T137" s="30">
        <v>4845</v>
      </c>
      <c r="U137" s="30">
        <v>4.7</v>
      </c>
      <c r="V137" s="74"/>
      <c r="X137" s="20">
        <f t="shared" si="16"/>
        <v>-0.22009999999999952</v>
      </c>
    </row>
    <row r="138" spans="14:26" ht="15" customHeight="1" thickBot="1">
      <c r="N138" s="20"/>
      <c r="P138" s="17">
        <v>101</v>
      </c>
      <c r="Q138" s="5">
        <v>4889.5</v>
      </c>
      <c r="R138" s="5">
        <v>6.6917999999999997</v>
      </c>
      <c r="T138" s="30">
        <v>4885.3</v>
      </c>
      <c r="U138" s="30">
        <v>7.2</v>
      </c>
      <c r="V138" s="74"/>
      <c r="X138" s="20">
        <f t="shared" si="16"/>
        <v>0.50820000000000043</v>
      </c>
    </row>
    <row r="139" spans="14:26" ht="15" customHeight="1" thickBot="1">
      <c r="N139" s="20"/>
      <c r="P139" s="17">
        <v>102</v>
      </c>
      <c r="Q139" s="5">
        <v>4929.5</v>
      </c>
      <c r="R139" s="5">
        <v>6.0815999999999999</v>
      </c>
      <c r="T139" s="30">
        <v>4927.2</v>
      </c>
      <c r="U139" s="30">
        <v>6.8</v>
      </c>
      <c r="V139" s="74"/>
      <c r="X139" s="20">
        <f t="shared" si="16"/>
        <v>0.71839999999999993</v>
      </c>
    </row>
    <row r="140" spans="14:26" ht="15" customHeight="1" thickBot="1">
      <c r="N140" s="20"/>
      <c r="P140" s="17">
        <v>103</v>
      </c>
      <c r="Q140" s="5">
        <v>4970.8</v>
      </c>
      <c r="R140" s="5">
        <v>6.7901999999999996</v>
      </c>
      <c r="T140" s="30">
        <v>4968.8999999999996</v>
      </c>
      <c r="U140" s="30">
        <v>7.7</v>
      </c>
      <c r="V140" s="74"/>
      <c r="X140" s="20">
        <f t="shared" si="16"/>
        <v>0.90980000000000061</v>
      </c>
    </row>
    <row r="141" spans="14:26" ht="15" customHeight="1" thickBot="1">
      <c r="N141" s="20"/>
      <c r="P141" s="17">
        <v>104</v>
      </c>
      <c r="Q141" s="5">
        <v>4982.3</v>
      </c>
      <c r="R141" s="5">
        <v>6.0815999999999999</v>
      </c>
      <c r="T141" s="30">
        <v>4982.6000000000004</v>
      </c>
      <c r="U141" s="30">
        <v>6.5</v>
      </c>
      <c r="V141" s="74"/>
      <c r="X141" s="20">
        <f t="shared" si="16"/>
        <v>0.41840000000000011</v>
      </c>
    </row>
    <row r="142" spans="14:26" ht="15" customHeight="1" thickBot="1">
      <c r="N142" s="20"/>
      <c r="P142" s="17">
        <v>105</v>
      </c>
      <c r="Q142" s="5">
        <v>5025.5</v>
      </c>
      <c r="R142" s="5">
        <v>4.9791999999999996</v>
      </c>
      <c r="T142" s="30">
        <v>5023.8</v>
      </c>
      <c r="U142" s="30">
        <v>5.0999999999999996</v>
      </c>
      <c r="V142" s="74"/>
      <c r="X142" s="20">
        <f t="shared" si="16"/>
        <v>0.12080000000000002</v>
      </c>
    </row>
    <row r="143" spans="14:26" ht="15" customHeight="1" thickBot="1">
      <c r="N143" s="20"/>
      <c r="P143" s="17">
        <v>106</v>
      </c>
      <c r="Q143" s="5">
        <v>5068</v>
      </c>
      <c r="R143" s="5">
        <v>4.9988999999999999</v>
      </c>
      <c r="T143" s="30">
        <v>5066.3999999999996</v>
      </c>
      <c r="U143" s="30">
        <v>5</v>
      </c>
      <c r="V143" s="74"/>
      <c r="X143" s="20">
        <f t="shared" si="16"/>
        <v>1.1000000000001009E-3</v>
      </c>
    </row>
    <row r="144" spans="14:26" ht="15" customHeight="1" thickBot="1">
      <c r="N144" s="20"/>
      <c r="P144" s="17">
        <v>107</v>
      </c>
      <c r="Q144" s="5">
        <v>5108.3</v>
      </c>
      <c r="R144" s="5">
        <v>6.9870999999999999</v>
      </c>
      <c r="T144" s="30">
        <v>5106.8</v>
      </c>
      <c r="U144" s="30">
        <v>6.4</v>
      </c>
      <c r="V144" s="74"/>
      <c r="X144" s="20">
        <f t="shared" si="16"/>
        <v>-0.58709999999999951</v>
      </c>
    </row>
    <row r="145" spans="14:24" ht="15" customHeight="1" thickBot="1">
      <c r="N145" s="20"/>
      <c r="P145" s="17">
        <v>108</v>
      </c>
      <c r="Q145" s="5">
        <v>5173.1000000000004</v>
      </c>
      <c r="R145" s="5">
        <v>6.0422000000000002</v>
      </c>
      <c r="T145" s="30">
        <v>5172.8</v>
      </c>
      <c r="U145" s="30">
        <v>6.1</v>
      </c>
      <c r="V145" s="74"/>
      <c r="X145" s="20">
        <f t="shared" si="16"/>
        <v>5.7799999999999407E-2</v>
      </c>
    </row>
    <row r="146" spans="14:24" ht="15" customHeight="1" thickBot="1">
      <c r="N146" s="20"/>
      <c r="P146" s="17">
        <v>109</v>
      </c>
      <c r="Q146" s="5">
        <v>5219.5</v>
      </c>
      <c r="R146" s="5">
        <v>4.4477000000000002</v>
      </c>
      <c r="T146" s="30">
        <v>5217.8</v>
      </c>
      <c r="U146" s="30">
        <v>4.2</v>
      </c>
      <c r="V146" s="74"/>
      <c r="X146" s="20">
        <f t="shared" si="16"/>
        <v>-0.24770000000000003</v>
      </c>
    </row>
    <row r="147" spans="14:24" ht="15" customHeight="1" thickBot="1">
      <c r="N147" s="20"/>
      <c r="P147" s="17">
        <v>110</v>
      </c>
      <c r="Q147" s="5">
        <v>5257.6</v>
      </c>
      <c r="R147" s="5">
        <v>6.3178000000000001</v>
      </c>
      <c r="T147" s="30">
        <v>5256.6</v>
      </c>
      <c r="U147" s="30">
        <v>5.7</v>
      </c>
      <c r="V147" s="74"/>
      <c r="X147" s="20">
        <f t="shared" si="16"/>
        <v>-0.6177999999999999</v>
      </c>
    </row>
    <row r="148" spans="14:24" ht="15" customHeight="1" thickBot="1">
      <c r="N148" s="20"/>
      <c r="P148" s="17">
        <v>111</v>
      </c>
      <c r="Q148" s="5">
        <v>5272.6</v>
      </c>
      <c r="R148" s="5">
        <v>7.8925999999999998</v>
      </c>
      <c r="T148" s="30">
        <v>5269.3</v>
      </c>
      <c r="U148" s="30">
        <v>6.9</v>
      </c>
      <c r="V148" s="74"/>
      <c r="X148" s="20">
        <f t="shared" si="16"/>
        <v>-0.99259999999999948</v>
      </c>
    </row>
    <row r="149" spans="14:24" ht="15" customHeight="1" thickBot="1">
      <c r="N149" s="20"/>
      <c r="P149" s="17">
        <v>112</v>
      </c>
      <c r="Q149" s="5">
        <v>5342.8</v>
      </c>
      <c r="R149" s="5">
        <v>3.8374000000000001</v>
      </c>
      <c r="T149" s="30">
        <v>5340.8</v>
      </c>
      <c r="U149" s="30">
        <v>6.2</v>
      </c>
      <c r="V149" s="74"/>
      <c r="X149" s="20">
        <f t="shared" si="16"/>
        <v>2.3626</v>
      </c>
    </row>
    <row r="150" spans="14:24" ht="15" customHeight="1" thickBot="1">
      <c r="N150" s="20"/>
      <c r="P150" s="17">
        <v>113</v>
      </c>
      <c r="Q150" s="5">
        <v>5350</v>
      </c>
      <c r="R150" s="5">
        <v>5.2548000000000004</v>
      </c>
      <c r="T150" s="30">
        <v>5351.4</v>
      </c>
      <c r="U150" s="30">
        <v>7.3</v>
      </c>
      <c r="V150" s="74"/>
      <c r="X150" s="20">
        <f t="shared" si="16"/>
        <v>2.0451999999999995</v>
      </c>
    </row>
    <row r="151" spans="14:24" ht="15" customHeight="1" thickBot="1">
      <c r="N151" s="20"/>
      <c r="P151" s="17">
        <v>114</v>
      </c>
      <c r="Q151" s="5">
        <v>5395.5</v>
      </c>
      <c r="R151" s="5">
        <v>5.6681999999999997</v>
      </c>
      <c r="T151" s="30">
        <v>5391.6</v>
      </c>
      <c r="U151" s="30">
        <v>6.6</v>
      </c>
      <c r="V151" s="74"/>
      <c r="X151" s="20"/>
    </row>
    <row r="152" spans="14:24" ht="15" customHeight="1" thickBot="1">
      <c r="N152" s="20"/>
      <c r="P152" s="17">
        <v>115</v>
      </c>
      <c r="Q152" s="5">
        <v>5437.3</v>
      </c>
      <c r="R152" s="5">
        <v>6.6721000000000004</v>
      </c>
      <c r="T152" s="30">
        <v>5433.6</v>
      </c>
      <c r="U152" s="30">
        <v>9.3000000000000007</v>
      </c>
      <c r="V152" s="74"/>
      <c r="X152" s="20"/>
    </row>
    <row r="153" spans="14:24" ht="15" customHeight="1" thickBot="1">
      <c r="N153" s="20"/>
      <c r="P153" s="17">
        <v>116</v>
      </c>
      <c r="Q153" s="5">
        <v>5476.9</v>
      </c>
      <c r="R153" s="5">
        <v>6.1208999999999998</v>
      </c>
      <c r="T153" s="30">
        <v>5471.6</v>
      </c>
      <c r="U153" s="30">
        <v>8.1</v>
      </c>
      <c r="V153" s="74"/>
      <c r="X153" s="20"/>
    </row>
    <row r="154" spans="14:24" ht="15" customHeight="1" thickBot="1">
      <c r="N154" s="20"/>
      <c r="P154" s="17">
        <v>117</v>
      </c>
      <c r="Q154" s="5">
        <v>5513.8</v>
      </c>
      <c r="R154" s="5">
        <v>6.3571999999999997</v>
      </c>
      <c r="T154" s="30">
        <v>5529.8</v>
      </c>
      <c r="U154" s="30">
        <v>7.7</v>
      </c>
      <c r="V154" s="74"/>
      <c r="X154" s="20"/>
    </row>
    <row r="155" spans="14:24" ht="15" customHeight="1" thickBot="1">
      <c r="N155" s="20"/>
      <c r="P155" s="17">
        <v>118</v>
      </c>
      <c r="Q155" s="5">
        <v>5588.7</v>
      </c>
      <c r="R155" s="5">
        <v>4.0735999999999999</v>
      </c>
      <c r="T155" s="30">
        <v>5587</v>
      </c>
      <c r="U155" s="30">
        <v>7.3</v>
      </c>
      <c r="V155" s="74"/>
      <c r="X155" s="20"/>
    </row>
    <row r="156" spans="14:24" ht="15" customHeight="1" thickBot="1">
      <c r="N156" s="20"/>
      <c r="P156" s="17">
        <v>119</v>
      </c>
      <c r="Q156" s="5">
        <v>5630.2</v>
      </c>
      <c r="R156" s="5">
        <v>4.2901999999999996</v>
      </c>
      <c r="T156" s="30">
        <v>5627.3</v>
      </c>
      <c r="U156" s="30">
        <v>6.2</v>
      </c>
      <c r="V156" s="74"/>
      <c r="X156" s="20"/>
    </row>
    <row r="157" spans="14:24" ht="15" customHeight="1" thickBot="1">
      <c r="N157" s="20"/>
      <c r="P157" s="17">
        <v>120</v>
      </c>
      <c r="Q157" s="5">
        <v>5641.3</v>
      </c>
      <c r="R157" s="5">
        <v>6.5736999999999997</v>
      </c>
      <c r="T157" s="30">
        <v>5638.7</v>
      </c>
      <c r="U157" s="30">
        <v>8.3000000000000007</v>
      </c>
      <c r="V157" s="74"/>
      <c r="X157" s="20"/>
    </row>
    <row r="158" spans="14:24" ht="15" customHeight="1" thickBot="1">
      <c r="N158" s="20"/>
      <c r="P158" s="17">
        <v>121</v>
      </c>
      <c r="Q158" s="5">
        <v>5705.2</v>
      </c>
      <c r="R158" s="5">
        <v>4.6247999999999996</v>
      </c>
      <c r="T158" s="30">
        <v>5702.9</v>
      </c>
      <c r="U158" s="30">
        <v>6.7</v>
      </c>
      <c r="V158" s="74"/>
      <c r="X158" s="20"/>
    </row>
    <row r="159" spans="14:24" ht="15" customHeight="1">
      <c r="N159" s="20"/>
      <c r="P159" s="17">
        <v>122</v>
      </c>
      <c r="Q159" s="5">
        <v>6169.4</v>
      </c>
      <c r="R159" s="5">
        <v>8.4025999999999996</v>
      </c>
      <c r="T159" s="127" t="s">
        <v>34</v>
      </c>
      <c r="U159" s="128"/>
      <c r="V159" s="129"/>
      <c r="X159" s="20"/>
    </row>
    <row r="160" spans="14:24" ht="15" customHeight="1" thickBot="1">
      <c r="N160" s="20"/>
      <c r="P160" s="17">
        <v>123</v>
      </c>
      <c r="Q160" s="5">
        <v>6203.8</v>
      </c>
      <c r="R160" s="5">
        <v>6.3189000000000002</v>
      </c>
      <c r="T160" s="30">
        <v>5757.2</v>
      </c>
      <c r="U160" s="30">
        <v>9</v>
      </c>
      <c r="V160" s="74"/>
      <c r="X160" s="20"/>
    </row>
    <row r="161" spans="14:24" ht="15" customHeight="1" thickBot="1">
      <c r="N161" s="20"/>
      <c r="P161" s="17">
        <v>124</v>
      </c>
      <c r="Q161" s="5">
        <v>6277.9</v>
      </c>
      <c r="R161" s="5">
        <v>11.243</v>
      </c>
      <c r="T161" s="30">
        <v>5808.3</v>
      </c>
      <c r="U161" s="30">
        <v>8.1999999999999993</v>
      </c>
      <c r="V161" s="74"/>
      <c r="X161" s="20"/>
    </row>
    <row r="162" spans="14:24" ht="15" customHeight="1" thickBot="1">
      <c r="N162" s="20"/>
      <c r="P162" s="17">
        <v>125</v>
      </c>
      <c r="Q162" s="5">
        <v>6310.2</v>
      </c>
      <c r="R162" s="5">
        <v>7.8220999999999998</v>
      </c>
      <c r="T162" s="30">
        <v>5854.3</v>
      </c>
      <c r="U162" s="30">
        <v>8.9</v>
      </c>
      <c r="V162" s="74"/>
      <c r="X162" s="20"/>
    </row>
    <row r="163" spans="14:24" ht="15" customHeight="1" thickBot="1">
      <c r="N163" s="20"/>
      <c r="P163" s="17">
        <v>126</v>
      </c>
      <c r="Q163" s="5">
        <v>6359.4</v>
      </c>
      <c r="R163" s="5">
        <v>6.9534000000000002</v>
      </c>
      <c r="T163" s="30">
        <v>5885.3</v>
      </c>
      <c r="U163" s="30">
        <v>8.3000000000000007</v>
      </c>
      <c r="V163" s="74"/>
      <c r="X163" s="20"/>
    </row>
    <row r="164" spans="14:24" ht="15" customHeight="1" thickBot="1">
      <c r="N164" s="20"/>
      <c r="P164" s="17">
        <v>127</v>
      </c>
      <c r="Q164" s="5">
        <v>6379.1</v>
      </c>
      <c r="R164" s="5">
        <v>6.4740000000000002</v>
      </c>
      <c r="T164" s="30">
        <v>5931.1</v>
      </c>
      <c r="U164" s="30">
        <v>8.1</v>
      </c>
      <c r="V164" s="74"/>
      <c r="X164" s="20"/>
    </row>
    <row r="165" spans="14:24" ht="15" customHeight="1" thickBot="1">
      <c r="N165" s="20"/>
      <c r="Q165" s="5"/>
      <c r="R165" s="5"/>
      <c r="T165" s="30"/>
      <c r="U165" s="30"/>
      <c r="V165" s="74"/>
      <c r="X165" s="20"/>
    </row>
    <row r="166" spans="14:24" ht="14.7" customHeight="1" thickBot="1">
      <c r="N166" s="20"/>
      <c r="Q166" s="5"/>
      <c r="R166" s="5"/>
      <c r="T166" s="30"/>
      <c r="U166" s="30"/>
      <c r="V166" s="74"/>
      <c r="X166" s="20"/>
    </row>
    <row r="167" spans="14:24" ht="14.4" customHeight="1" thickBot="1">
      <c r="N167" s="20"/>
      <c r="Q167" s="5"/>
      <c r="R167" s="5"/>
      <c r="T167" s="68"/>
      <c r="U167" s="68"/>
      <c r="V167" s="69"/>
    </row>
    <row r="168" spans="14:24" ht="14.4" customHeight="1" thickBot="1">
      <c r="N168" s="20"/>
      <c r="Q168" s="5"/>
      <c r="R168" s="5"/>
      <c r="T168" s="68"/>
      <c r="U168" s="68"/>
      <c r="V168" s="69"/>
    </row>
    <row r="169" spans="14:24">
      <c r="N169" s="20"/>
      <c r="Q169" s="5"/>
      <c r="R169" s="5"/>
    </row>
    <row r="170" spans="14:24">
      <c r="N170" s="20"/>
      <c r="Q170" s="5"/>
      <c r="R170" s="5"/>
    </row>
    <row r="171" spans="14:24">
      <c r="N171" s="20"/>
      <c r="Q171" s="5"/>
      <c r="R171" s="5"/>
    </row>
    <row r="172" spans="14:24">
      <c r="N172" s="20"/>
      <c r="Q172" s="5"/>
      <c r="R172" s="5"/>
    </row>
    <row r="173" spans="14:24">
      <c r="N173" s="20"/>
      <c r="Q173" s="5"/>
      <c r="R173" s="5"/>
    </row>
    <row r="174" spans="14:24">
      <c r="N174" s="20"/>
      <c r="Q174" s="5"/>
      <c r="R174" s="5"/>
    </row>
    <row r="175" spans="14:24">
      <c r="N175" s="20"/>
      <c r="Q175" s="5"/>
      <c r="R175" s="5"/>
    </row>
    <row r="176" spans="14:24">
      <c r="N176" s="20"/>
      <c r="Q176" s="5"/>
      <c r="R176" s="5"/>
    </row>
    <row r="177" spans="14:18" ht="12.75" customHeight="1">
      <c r="N177" s="20"/>
      <c r="Q177" s="5"/>
      <c r="R177" s="5"/>
    </row>
    <row r="178" spans="14:18">
      <c r="N178" s="20"/>
      <c r="Q178" s="5"/>
      <c r="R178" s="5"/>
    </row>
    <row r="179" spans="14:18">
      <c r="N179" s="20"/>
      <c r="Q179" s="5"/>
      <c r="R179" s="5"/>
    </row>
    <row r="180" spans="14:18">
      <c r="N180" s="20"/>
      <c r="Q180" s="5"/>
      <c r="R180" s="5"/>
    </row>
    <row r="181" spans="14:18">
      <c r="N181" s="20"/>
      <c r="Q181" s="5"/>
      <c r="R181" s="5"/>
    </row>
    <row r="182" spans="14:18">
      <c r="N182" s="20"/>
      <c r="Q182" s="5"/>
      <c r="R182" s="5"/>
    </row>
    <row r="183" spans="14:18">
      <c r="N183" s="20"/>
      <c r="Q183" s="5"/>
      <c r="R183" s="5"/>
    </row>
    <row r="184" spans="14:18">
      <c r="N184" s="20"/>
      <c r="Q184" s="5"/>
      <c r="R184" s="5"/>
    </row>
    <row r="185" spans="14:18">
      <c r="N185" s="20"/>
      <c r="Q185" s="5"/>
      <c r="R185" s="5"/>
    </row>
    <row r="186" spans="14:18">
      <c r="N186" s="20"/>
      <c r="Q186" s="5"/>
      <c r="R186" s="5"/>
    </row>
    <row r="187" spans="14:18">
      <c r="N187" s="20"/>
      <c r="Q187" s="5"/>
      <c r="R187" s="5"/>
    </row>
    <row r="188" spans="14:18">
      <c r="N188" s="20"/>
      <c r="Q188" s="5"/>
      <c r="R188" s="5"/>
    </row>
    <row r="189" spans="14:18">
      <c r="N189" s="20"/>
      <c r="Q189" s="5"/>
      <c r="R189" s="5"/>
    </row>
    <row r="190" spans="14:18">
      <c r="N190" s="20"/>
      <c r="Q190" s="5"/>
      <c r="R190" s="5"/>
    </row>
    <row r="191" spans="14:18">
      <c r="N191" s="20"/>
      <c r="Q191" s="5"/>
      <c r="R191" s="5"/>
    </row>
    <row r="192" spans="14:18" ht="15" customHeight="1">
      <c r="N192" s="20"/>
      <c r="Q192" s="5"/>
      <c r="R192" s="5"/>
    </row>
    <row r="193" spans="14:18" ht="15" customHeight="1">
      <c r="N193" s="20"/>
      <c r="Q193" s="5"/>
      <c r="R193" s="5"/>
    </row>
    <row r="194" spans="14:18">
      <c r="N194" s="20"/>
      <c r="Q194" s="5"/>
      <c r="R194" s="5"/>
    </row>
    <row r="195" spans="14:18" ht="15" customHeight="1">
      <c r="N195" s="20"/>
      <c r="Q195" s="5"/>
      <c r="R195" s="5"/>
    </row>
    <row r="196" spans="14:18">
      <c r="N196" s="20"/>
      <c r="Q196" s="5"/>
      <c r="R196" s="5"/>
    </row>
    <row r="197" spans="14:18" ht="15" customHeight="1">
      <c r="N197" s="20"/>
      <c r="Q197" s="5"/>
      <c r="R197" s="5"/>
    </row>
    <row r="198" spans="14:18" ht="15" customHeight="1">
      <c r="N198" s="20"/>
      <c r="Q198" s="5"/>
      <c r="R198" s="5"/>
    </row>
    <row r="199" spans="14:18" ht="15" customHeight="1">
      <c r="N199" s="20"/>
      <c r="Q199" s="5"/>
      <c r="R199" s="5"/>
    </row>
    <row r="200" spans="14:18" ht="15" customHeight="1">
      <c r="N200" s="20"/>
      <c r="Q200" s="5"/>
      <c r="R200" s="5"/>
    </row>
    <row r="201" spans="14:18" ht="15" customHeight="1">
      <c r="N201" s="20"/>
      <c r="Q201" s="5"/>
      <c r="R201" s="5"/>
    </row>
    <row r="202" spans="14:18" ht="15" customHeight="1">
      <c r="N202" s="20"/>
      <c r="Q202" s="5"/>
      <c r="R202" s="5"/>
    </row>
    <row r="203" spans="14:18" ht="15" customHeight="1">
      <c r="N203" s="20"/>
      <c r="Q203" s="5"/>
      <c r="R203" s="5"/>
    </row>
    <row r="204" spans="14:18" ht="15" customHeight="1">
      <c r="N204" s="20"/>
      <c r="Q204" s="5"/>
      <c r="R204" s="5"/>
    </row>
    <row r="205" spans="14:18" ht="15" customHeight="1">
      <c r="N205" s="20"/>
      <c r="Q205" s="5"/>
      <c r="R205" s="5"/>
    </row>
    <row r="206" spans="14:18" ht="15" customHeight="1">
      <c r="N206" s="20"/>
      <c r="Q206" s="5"/>
      <c r="R206" s="5"/>
    </row>
    <row r="207" spans="14:18" ht="15" customHeight="1">
      <c r="N207" s="20"/>
      <c r="Q207" s="5"/>
      <c r="R207" s="5"/>
    </row>
    <row r="208" spans="14:18" ht="15" customHeight="1">
      <c r="N208" s="20"/>
      <c r="Q208" s="5"/>
      <c r="R208" s="5"/>
    </row>
    <row r="209" spans="14:18" ht="15" customHeight="1">
      <c r="N209" s="20"/>
      <c r="Q209" s="5"/>
      <c r="R209" s="5"/>
    </row>
    <row r="210" spans="14:18" ht="15" customHeight="1">
      <c r="N210" s="20"/>
      <c r="Q210" s="5"/>
      <c r="R210" s="5"/>
    </row>
    <row r="211" spans="14:18" ht="15" customHeight="1">
      <c r="N211" s="20"/>
      <c r="Q211" s="5"/>
      <c r="R211" s="5"/>
    </row>
    <row r="212" spans="14:18" ht="15" customHeight="1">
      <c r="N212" s="20"/>
      <c r="Q212" s="5"/>
      <c r="R212" s="5"/>
    </row>
    <row r="213" spans="14:18">
      <c r="N213" s="20"/>
      <c r="Q213" s="5"/>
      <c r="R213" s="5"/>
    </row>
    <row r="214" spans="14:18" ht="15" customHeight="1">
      <c r="N214" s="20"/>
      <c r="Q214" s="5"/>
      <c r="R214" s="5"/>
    </row>
    <row r="215" spans="14:18" ht="15" customHeight="1">
      <c r="N215" s="20"/>
      <c r="Q215" s="5"/>
      <c r="R215" s="5"/>
    </row>
    <row r="216" spans="14:18">
      <c r="N216" s="20"/>
      <c r="Q216" s="5"/>
      <c r="R216" s="5"/>
    </row>
    <row r="217" spans="14:18">
      <c r="N217" s="20"/>
      <c r="Q217" s="5"/>
      <c r="R217" s="5"/>
    </row>
    <row r="218" spans="14:18">
      <c r="N218" s="20"/>
      <c r="Q218" s="5"/>
      <c r="R218" s="5"/>
    </row>
    <row r="219" spans="14:18">
      <c r="N219" s="20"/>
      <c r="Q219" s="5"/>
      <c r="R219" s="5"/>
    </row>
    <row r="220" spans="14:18">
      <c r="N220" s="20"/>
      <c r="Q220" s="5"/>
      <c r="R220" s="5"/>
    </row>
    <row r="221" spans="14:18">
      <c r="N221" s="20"/>
      <c r="Q221" s="5"/>
      <c r="R221" s="5"/>
    </row>
    <row r="222" spans="14:18">
      <c r="N222" s="20"/>
      <c r="Q222" s="5"/>
      <c r="R222" s="5"/>
    </row>
    <row r="223" spans="14:18">
      <c r="N223" s="20"/>
      <c r="Q223" s="5"/>
      <c r="R223" s="5"/>
    </row>
    <row r="224" spans="14:18">
      <c r="N224" s="20"/>
      <c r="Q224" s="5"/>
      <c r="R224" s="5"/>
    </row>
    <row r="225" spans="14:18">
      <c r="N225" s="20"/>
      <c r="Q225" s="5"/>
      <c r="R225" s="5"/>
    </row>
    <row r="226" spans="14:18">
      <c r="N226" s="20"/>
      <c r="Q226" s="5"/>
      <c r="R226" s="5"/>
    </row>
    <row r="227" spans="14:18">
      <c r="N227" s="20"/>
      <c r="Q227" s="5"/>
      <c r="R227" s="5"/>
    </row>
    <row r="228" spans="14:18">
      <c r="N228" s="20"/>
      <c r="Q228" s="5"/>
      <c r="R228" s="5"/>
    </row>
    <row r="229" spans="14:18">
      <c r="N229" s="20"/>
      <c r="Q229" s="5"/>
      <c r="R229" s="5"/>
    </row>
    <row r="230" spans="14:18">
      <c r="N230" s="20"/>
      <c r="Q230" s="5"/>
      <c r="R230" s="5"/>
    </row>
    <row r="231" spans="14:18">
      <c r="N231" s="20"/>
      <c r="Q231" s="5"/>
      <c r="R231" s="5"/>
    </row>
    <row r="232" spans="14:18">
      <c r="N232" s="20"/>
      <c r="Q232" s="5"/>
      <c r="R232" s="5"/>
    </row>
    <row r="233" spans="14:18">
      <c r="N233" s="20"/>
      <c r="Q233" s="5"/>
      <c r="R233" s="5"/>
    </row>
    <row r="234" spans="14:18">
      <c r="N234" s="20"/>
      <c r="Q234" s="5"/>
      <c r="R234" s="5"/>
    </row>
    <row r="235" spans="14:18">
      <c r="N235" s="20"/>
      <c r="Q235" s="5"/>
      <c r="R235" s="5"/>
    </row>
    <row r="236" spans="14:18">
      <c r="N236" s="20"/>
      <c r="Q236" s="5"/>
      <c r="R236" s="5"/>
    </row>
    <row r="237" spans="14:18">
      <c r="N237" s="20"/>
      <c r="Q237" s="5"/>
      <c r="R237" s="5"/>
    </row>
    <row r="238" spans="14:18">
      <c r="N238" s="20"/>
      <c r="Q238" s="5"/>
      <c r="R238" s="5"/>
    </row>
    <row r="239" spans="14:18">
      <c r="N239" s="20"/>
      <c r="Q239" s="5"/>
      <c r="R239" s="5"/>
    </row>
    <row r="240" spans="14:18">
      <c r="N240" s="20"/>
      <c r="Q240" s="5"/>
      <c r="R240" s="5"/>
    </row>
    <row r="241" spans="14:18">
      <c r="N241" s="20"/>
      <c r="Q241" s="5"/>
      <c r="R241" s="5"/>
    </row>
    <row r="242" spans="14:18">
      <c r="N242" s="20"/>
      <c r="Q242" s="5"/>
      <c r="R242" s="5"/>
    </row>
    <row r="243" spans="14:18">
      <c r="N243" s="20"/>
      <c r="Q243" s="5"/>
      <c r="R243" s="5"/>
    </row>
    <row r="244" spans="14:18">
      <c r="N244" s="20"/>
      <c r="Q244" s="5"/>
      <c r="R244" s="5"/>
    </row>
    <row r="245" spans="14:18">
      <c r="N245" s="20"/>
      <c r="Q245" s="5" t="e">
        <f t="array" ref="Q245">#REF!</f>
        <v>#REF!</v>
      </c>
      <c r="R245" s="5" t="e">
        <f t="array" ref="R245">#REF!</f>
        <v>#REF!</v>
      </c>
    </row>
    <row r="246" spans="14:18">
      <c r="N246" s="20"/>
      <c r="Q246" s="5" t="e">
        <f t="array" ref="Q246">#REF!</f>
        <v>#REF!</v>
      </c>
      <c r="R246" s="5" t="e">
        <f t="array" ref="R246">#REF!</f>
        <v>#REF!</v>
      </c>
    </row>
    <row r="247" spans="14:18">
      <c r="N247" s="20"/>
      <c r="Q247" s="5" t="e">
        <f t="array" ref="Q247">#REF!</f>
        <v>#REF!</v>
      </c>
      <c r="R247" s="5" t="e">
        <f t="array" ref="R247">#REF!</f>
        <v>#REF!</v>
      </c>
    </row>
    <row r="248" spans="14:18">
      <c r="N248" s="20"/>
      <c r="Q248" s="5" t="e">
        <f t="array" ref="Q248">#REF!</f>
        <v>#REF!</v>
      </c>
      <c r="R248" s="5" t="e">
        <f t="array" ref="R248">#REF!</f>
        <v>#REF!</v>
      </c>
    </row>
    <row r="249" spans="14:18">
      <c r="N249" s="20"/>
      <c r="Q249" s="5" t="e">
        <f t="array" ref="Q249">#REF!</f>
        <v>#REF!</v>
      </c>
      <c r="R249" s="5" t="e">
        <f t="array" ref="R249">#REF!</f>
        <v>#REF!</v>
      </c>
    </row>
    <row r="250" spans="14:18">
      <c r="N250" s="20"/>
      <c r="Q250" s="5" t="e">
        <f t="array" ref="Q250">#REF!</f>
        <v>#REF!</v>
      </c>
      <c r="R250" s="5" t="e">
        <f t="array" ref="R250">#REF!</f>
        <v>#REF!</v>
      </c>
    </row>
    <row r="251" spans="14:18">
      <c r="N251" s="20"/>
    </row>
    <row r="252" spans="14:18">
      <c r="N252" s="20"/>
    </row>
    <row r="253" spans="14:18">
      <c r="N253" s="20"/>
    </row>
    <row r="254" spans="14:18">
      <c r="N254" s="20"/>
    </row>
    <row r="255" spans="14:18">
      <c r="N255" s="20"/>
    </row>
    <row r="256" spans="14:18">
      <c r="N256" s="20"/>
    </row>
    <row r="257" spans="14:14" ht="15" customHeight="1">
      <c r="N257" s="20"/>
    </row>
    <row r="258" spans="14:14">
      <c r="N258" s="20"/>
    </row>
    <row r="259" spans="14:14" ht="15" customHeight="1">
      <c r="N259" s="20"/>
    </row>
    <row r="260" spans="14:14">
      <c r="N260" s="20"/>
    </row>
    <row r="261" spans="14:14">
      <c r="N261" s="20"/>
    </row>
    <row r="262" spans="14:14">
      <c r="N262" s="20"/>
    </row>
    <row r="263" spans="14:14">
      <c r="N263" s="20"/>
    </row>
    <row r="264" spans="14:14">
      <c r="N264" s="20"/>
    </row>
    <row r="265" spans="14:14">
      <c r="N265" s="20"/>
    </row>
    <row r="266" spans="14:14">
      <c r="N266" s="20"/>
    </row>
    <row r="267" spans="14:14">
      <c r="N267" s="20"/>
    </row>
    <row r="268" spans="14:14">
      <c r="N268" s="20"/>
    </row>
    <row r="269" spans="14:14">
      <c r="N269" s="20"/>
    </row>
    <row r="270" spans="14:14">
      <c r="N270" s="20"/>
    </row>
    <row r="271" spans="14:14">
      <c r="N271" s="20"/>
    </row>
    <row r="272" spans="14:14">
      <c r="N272" s="20"/>
    </row>
    <row r="273" spans="14:14">
      <c r="N273" s="20"/>
    </row>
    <row r="274" spans="14:14">
      <c r="N274" s="20"/>
    </row>
    <row r="275" spans="14:14">
      <c r="N275" s="20"/>
    </row>
    <row r="276" spans="14:14">
      <c r="N276" s="20"/>
    </row>
    <row r="277" spans="14:14">
      <c r="N277" s="20"/>
    </row>
    <row r="278" spans="14:14">
      <c r="N278" s="20"/>
    </row>
    <row r="279" spans="14:14">
      <c r="N279" s="20"/>
    </row>
    <row r="280" spans="14:14">
      <c r="N280" s="20"/>
    </row>
    <row r="281" spans="14:14">
      <c r="N281" s="20"/>
    </row>
    <row r="282" spans="14:14">
      <c r="N282" s="20"/>
    </row>
    <row r="283" spans="14:14">
      <c r="N283" s="20"/>
    </row>
    <row r="284" spans="14:14">
      <c r="N284" s="20"/>
    </row>
    <row r="285" spans="14:14">
      <c r="N285" s="20"/>
    </row>
    <row r="286" spans="14:14">
      <c r="N286" s="20"/>
    </row>
  </sheetData>
  <autoFilter ref="B1:J51" xr:uid="{00000000-0009-0000-0000-000004000000}"/>
  <mergeCells count="26">
    <mergeCell ref="AI30:AJ30"/>
    <mergeCell ref="AH53:AI53"/>
    <mergeCell ref="AG28:AH29"/>
    <mergeCell ref="AI32:AJ32"/>
    <mergeCell ref="AI31:AJ31"/>
    <mergeCell ref="AI28:AJ29"/>
    <mergeCell ref="AI33:AJ33"/>
    <mergeCell ref="AG34:AH34"/>
    <mergeCell ref="AI34:AJ34"/>
    <mergeCell ref="AG31:AH31"/>
    <mergeCell ref="T159:V159"/>
    <mergeCell ref="AE33:AF33"/>
    <mergeCell ref="T38:W38"/>
    <mergeCell ref="AG32:AH32"/>
    <mergeCell ref="F2:J2"/>
    <mergeCell ref="T46:V46"/>
    <mergeCell ref="AE34:AF34"/>
    <mergeCell ref="AE30:AF30"/>
    <mergeCell ref="AG30:AH30"/>
    <mergeCell ref="AG33:AH33"/>
    <mergeCell ref="F7:J7"/>
    <mergeCell ref="AE28:AF29"/>
    <mergeCell ref="F15:J15"/>
    <mergeCell ref="AE32:AF32"/>
    <mergeCell ref="AC57:AD57"/>
    <mergeCell ref="AE31:AF31"/>
  </mergeCells>
  <conditionalFormatting sqref="I3:I6 I8:I14 I16:I51">
    <cfRule type="cellIs" dxfId="163" priority="34" stopIfTrue="1" operator="equal">
      <formula>"A"</formula>
    </cfRule>
    <cfRule type="cellIs" dxfId="162" priority="35" stopIfTrue="1" operator="equal">
      <formula>"B"</formula>
    </cfRule>
    <cfRule type="cellIs" dxfId="161" priority="36" stopIfTrue="1" operator="equal">
      <formula>"C"</formula>
    </cfRule>
    <cfRule type="cellIs" dxfId="160" priority="37" stopIfTrue="1" operator="equal">
      <formula>"D"</formula>
    </cfRule>
    <cfRule type="cellIs" dxfId="159" priority="38" stopIfTrue="1" operator="equal">
      <formula>"E"</formula>
    </cfRule>
  </conditionalFormatting>
  <conditionalFormatting sqref="J3:J6 J8:J14 J16:J51">
    <cfRule type="expression" dxfId="158" priority="29" stopIfTrue="1">
      <formula>I3="A"</formula>
    </cfRule>
    <cfRule type="expression" dxfId="157" priority="30" stopIfTrue="1">
      <formula>I3="B"</formula>
    </cfRule>
    <cfRule type="expression" dxfId="156" priority="31" stopIfTrue="1">
      <formula>I3="C"</formula>
    </cfRule>
    <cfRule type="expression" dxfId="155" priority="32" stopIfTrue="1">
      <formula>I3="D"</formula>
    </cfRule>
    <cfRule type="expression" dxfId="154" priority="33" stopIfTrue="1">
      <formula>I3="F"</formula>
    </cfRule>
  </conditionalFormatting>
  <conditionalFormatting sqref="X2:X14">
    <cfRule type="cellIs" dxfId="153" priority="19" stopIfTrue="1" operator="equal">
      <formula>"A"</formula>
    </cfRule>
    <cfRule type="cellIs" dxfId="152" priority="20" stopIfTrue="1" operator="equal">
      <formula>"B"</formula>
    </cfRule>
    <cfRule type="cellIs" dxfId="151" priority="21" stopIfTrue="1" operator="equal">
      <formula>"C"</formula>
    </cfRule>
    <cfRule type="cellIs" dxfId="150" priority="22" stopIfTrue="1" operator="equal">
      <formula>"D"</formula>
    </cfRule>
    <cfRule type="cellIs" dxfId="149" priority="23" stopIfTrue="1" operator="equal">
      <formula>"E"</formula>
    </cfRule>
  </conditionalFormatting>
  <conditionalFormatting sqref="Y2:Y14">
    <cfRule type="expression" dxfId="148" priority="14" stopIfTrue="1">
      <formula>X2="A"</formula>
    </cfRule>
    <cfRule type="expression" dxfId="147" priority="15" stopIfTrue="1">
      <formula>X2="B"</formula>
    </cfRule>
    <cfRule type="expression" dxfId="146" priority="16" stopIfTrue="1">
      <formula>X2="C"</formula>
    </cfRule>
    <cfRule type="expression" dxfId="145" priority="17" stopIfTrue="1">
      <formula>X2="D"</formula>
    </cfRule>
    <cfRule type="expression" dxfId="144" priority="18" stopIfTrue="1">
      <formula>X2="F"</formula>
    </cfRule>
  </conditionalFormatting>
  <conditionalFormatting sqref="K2:K51">
    <cfRule type="expression" dxfId="143" priority="39" stopIfTrue="1">
      <formula>#REF!="A"</formula>
    </cfRule>
    <cfRule type="expression" dxfId="142" priority="40" stopIfTrue="1">
      <formula>#REF!="B"</formula>
    </cfRule>
    <cfRule type="expression" dxfId="141" priority="41" stopIfTrue="1">
      <formula>#REF!="C"</formula>
    </cfRule>
    <cfRule type="expression" dxfId="140" priority="42" stopIfTrue="1">
      <formula>#REF!="D"</formula>
    </cfRule>
    <cfRule type="expression" dxfId="139" priority="43" stopIfTrue="1">
      <formula>#REF!="F"</formula>
    </cfRule>
  </conditionalFormatting>
  <conditionalFormatting sqref="M2:M120 N81:N102">
    <cfRule type="cellIs" dxfId="138" priority="13" operator="greaterThan">
      <formula>5</formula>
    </cfRule>
  </conditionalFormatting>
  <conditionalFormatting sqref="AE5">
    <cfRule type="expression" dxfId="137" priority="3" stopIfTrue="1">
      <formula>AD5="A"</formula>
    </cfRule>
    <cfRule type="expression" dxfId="136" priority="4" stopIfTrue="1">
      <formula>AD5="B"</formula>
    </cfRule>
    <cfRule type="expression" dxfId="135" priority="5" stopIfTrue="1">
      <formula>AD5="C"</formula>
    </cfRule>
    <cfRule type="expression" dxfId="134" priority="6" stopIfTrue="1">
      <formula>AD5="D"</formula>
    </cfRule>
    <cfRule type="expression" dxfId="133" priority="7" stopIfTrue="1">
      <formula>AD5="F"</formula>
    </cfRule>
  </conditionalFormatting>
  <conditionalFormatting sqref="U39:U45 U47:U158 U160:U166">
    <cfRule type="cellIs" dxfId="132" priority="1" operator="greaterThan">
      <formula>10</formula>
    </cfRule>
  </conditionalFormatting>
  <pageMargins left="0.75" right="0.75" top="1" bottom="1" header="0.5" footer="0.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189"/>
  <sheetViews>
    <sheetView topLeftCell="A7" zoomScale="85" zoomScaleNormal="85" workbookViewId="0">
      <selection activeCell="H13" sqref="H13:K33"/>
    </sheetView>
  </sheetViews>
  <sheetFormatPr defaultColWidth="8.77734375" defaultRowHeight="13.2"/>
  <cols>
    <col min="1" max="7" width="8.77734375" style="36" customWidth="1"/>
    <col min="8" max="8" width="19.21875" style="36" bestFit="1" customWidth="1"/>
    <col min="9" max="9" width="26.44140625" style="36" customWidth="1"/>
    <col min="10" max="10" width="25.21875" style="36" customWidth="1"/>
    <col min="11" max="11" width="29" style="36" customWidth="1"/>
    <col min="12" max="14" width="8.77734375" style="36" customWidth="1"/>
    <col min="15" max="16384" width="8.77734375" style="36"/>
  </cols>
  <sheetData>
    <row r="1" spans="1:22">
      <c r="A1" s="36" t="s">
        <v>49</v>
      </c>
    </row>
    <row r="10" spans="1:22">
      <c r="J10" s="58"/>
    </row>
    <row r="11" spans="1:22">
      <c r="A11" s="112" t="s">
        <v>50</v>
      </c>
      <c r="B11" s="112" t="s">
        <v>51</v>
      </c>
      <c r="C11" s="112" t="s">
        <v>52</v>
      </c>
      <c r="D11" s="112" t="s">
        <v>53</v>
      </c>
    </row>
    <row r="12" spans="1:22" ht="13.8" customHeight="1" thickBot="1">
      <c r="A12" s="112" t="s">
        <v>54</v>
      </c>
      <c r="B12" s="112" t="s">
        <v>55</v>
      </c>
      <c r="C12" s="112" t="s">
        <v>56</v>
      </c>
      <c r="D12" s="112" t="s">
        <v>57</v>
      </c>
    </row>
    <row r="13" spans="1:22" ht="14.4" customHeight="1" thickBot="1">
      <c r="A13" s="112" t="s">
        <v>58</v>
      </c>
      <c r="B13" s="112" t="s">
        <v>59</v>
      </c>
      <c r="C13" s="112" t="s">
        <v>60</v>
      </c>
      <c r="D13" s="112" t="s">
        <v>61</v>
      </c>
      <c r="H13" s="79" t="s">
        <v>62</v>
      </c>
      <c r="I13" s="80" t="s">
        <v>63</v>
      </c>
      <c r="J13" s="81"/>
      <c r="K13" s="82"/>
    </row>
    <row r="14" spans="1:22" ht="14.4" customHeight="1" thickBot="1">
      <c r="A14" s="112" t="s">
        <v>50</v>
      </c>
      <c r="B14" s="112" t="s">
        <v>59</v>
      </c>
      <c r="C14" s="112" t="s">
        <v>60</v>
      </c>
      <c r="D14" s="112" t="s">
        <v>57</v>
      </c>
      <c r="H14" s="83" t="s">
        <v>64</v>
      </c>
      <c r="I14" s="80" t="s">
        <v>65</v>
      </c>
      <c r="J14" s="84"/>
      <c r="K14" s="82"/>
    </row>
    <row r="15" spans="1:22" ht="14.4" customHeight="1" thickBot="1">
      <c r="A15" s="112" t="s">
        <v>66</v>
      </c>
      <c r="B15" s="112" t="s">
        <v>55</v>
      </c>
      <c r="C15" s="112" t="s">
        <v>57</v>
      </c>
      <c r="D15" s="112" t="s">
        <v>57</v>
      </c>
      <c r="H15" s="83" t="s">
        <v>67</v>
      </c>
      <c r="I15" s="85" t="s">
        <v>68</v>
      </c>
      <c r="J15" s="86" t="s">
        <v>69</v>
      </c>
      <c r="K15" s="85" t="s">
        <v>70</v>
      </c>
    </row>
    <row r="16" spans="1:22" ht="15" customHeight="1" thickBot="1">
      <c r="H16" s="87" t="s">
        <v>71</v>
      </c>
      <c r="I16" s="88">
        <v>0</v>
      </c>
      <c r="J16" s="89" t="s">
        <v>72</v>
      </c>
      <c r="K16" s="90" t="s">
        <v>73</v>
      </c>
      <c r="O16" s="64" t="s">
        <v>74</v>
      </c>
      <c r="P16" s="64">
        <v>0</v>
      </c>
      <c r="Q16" s="64">
        <v>6457</v>
      </c>
      <c r="R16" s="64">
        <v>4.5</v>
      </c>
      <c r="S16" s="64">
        <v>11.6</v>
      </c>
      <c r="T16" s="64">
        <v>4</v>
      </c>
      <c r="U16" s="64">
        <v>0.25</v>
      </c>
      <c r="V16" s="64">
        <v>3.875</v>
      </c>
    </row>
    <row r="17" spans="1:22" ht="15" customHeight="1" thickBot="1">
      <c r="H17" s="87" t="s">
        <v>75</v>
      </c>
      <c r="I17" s="89" t="s">
        <v>72</v>
      </c>
      <c r="J17" s="90" t="s">
        <v>73</v>
      </c>
      <c r="K17" s="90" t="s">
        <v>76</v>
      </c>
      <c r="O17" s="64" t="s">
        <v>77</v>
      </c>
      <c r="P17" s="64">
        <v>6457</v>
      </c>
      <c r="Q17" s="64">
        <v>7015</v>
      </c>
      <c r="R17" s="64">
        <v>4.5</v>
      </c>
      <c r="S17" s="64">
        <v>11.6</v>
      </c>
      <c r="T17" s="64">
        <v>4</v>
      </c>
      <c r="U17" s="64">
        <v>0.25</v>
      </c>
      <c r="V17" s="64">
        <v>3.875</v>
      </c>
    </row>
    <row r="18" spans="1:22" ht="15" customHeight="1" thickBot="1">
      <c r="H18" s="149" t="s">
        <v>78</v>
      </c>
      <c r="I18" s="91" t="s">
        <v>79</v>
      </c>
      <c r="J18" s="91" t="s">
        <v>79</v>
      </c>
      <c r="K18" s="91" t="s">
        <v>79</v>
      </c>
      <c r="O18" s="64" t="s">
        <v>80</v>
      </c>
      <c r="P18" s="64">
        <v>0</v>
      </c>
      <c r="Q18" s="64">
        <v>6764.5</v>
      </c>
      <c r="R18" s="64">
        <v>7</v>
      </c>
      <c r="S18" s="64">
        <v>23</v>
      </c>
      <c r="T18" s="64">
        <v>6.3659999999999997</v>
      </c>
      <c r="U18" s="64">
        <v>0.317</v>
      </c>
      <c r="V18" s="64">
        <v>6.2409999999999997</v>
      </c>
    </row>
    <row r="19" spans="1:22" ht="15" customHeight="1" thickBot="1">
      <c r="H19" s="150"/>
      <c r="I19" s="92" t="s">
        <v>81</v>
      </c>
      <c r="J19" s="92" t="s">
        <v>81</v>
      </c>
      <c r="K19" s="99" t="s">
        <v>82</v>
      </c>
      <c r="O19" s="64" t="s">
        <v>83</v>
      </c>
      <c r="P19" s="64">
        <v>0</v>
      </c>
      <c r="Q19" s="64">
        <v>4295</v>
      </c>
      <c r="R19" s="64">
        <v>9.625</v>
      </c>
      <c r="S19" s="64">
        <v>36</v>
      </c>
      <c r="T19" s="64">
        <v>8.9209999999999994</v>
      </c>
      <c r="U19" s="64">
        <v>0.35199999999999998</v>
      </c>
      <c r="V19" s="64">
        <v>8.7650000000000006</v>
      </c>
    </row>
    <row r="20" spans="1:22" ht="15" customHeight="1" thickBot="1">
      <c r="A20" s="36" t="s">
        <v>84</v>
      </c>
      <c r="H20" s="150"/>
      <c r="I20" s="92" t="s">
        <v>85</v>
      </c>
      <c r="J20" s="92" t="s">
        <v>85</v>
      </c>
      <c r="K20" s="92" t="s">
        <v>81</v>
      </c>
      <c r="O20" s="64"/>
      <c r="P20" s="64"/>
      <c r="Q20" s="64"/>
      <c r="R20" s="64"/>
      <c r="S20" s="64"/>
      <c r="T20" s="64"/>
      <c r="U20" s="64"/>
      <c r="V20" s="64"/>
    </row>
    <row r="21" spans="1:22" ht="15" customHeight="1" thickBot="1">
      <c r="A21" s="36" t="s">
        <v>84</v>
      </c>
      <c r="H21" s="150"/>
      <c r="I21" s="92" t="s">
        <v>86</v>
      </c>
      <c r="J21" s="92" t="s">
        <v>87</v>
      </c>
      <c r="K21" s="92" t="s">
        <v>85</v>
      </c>
      <c r="O21" s="64" t="s">
        <v>88</v>
      </c>
      <c r="P21" s="64">
        <v>0</v>
      </c>
      <c r="Q21" s="64">
        <v>1901.5</v>
      </c>
      <c r="R21" s="64">
        <v>13.375</v>
      </c>
      <c r="S21" s="64">
        <v>61</v>
      </c>
      <c r="T21" s="64">
        <v>12.515000000000001</v>
      </c>
      <c r="U21" s="64">
        <v>0.43</v>
      </c>
      <c r="V21" s="64">
        <v>12.359</v>
      </c>
    </row>
    <row r="22" spans="1:22" ht="28.2" customHeight="1" thickBot="1">
      <c r="A22" s="36" t="s">
        <v>89</v>
      </c>
      <c r="H22" s="93" t="s">
        <v>90</v>
      </c>
      <c r="I22" s="94" t="s">
        <v>91</v>
      </c>
      <c r="J22" s="94" t="s">
        <v>92</v>
      </c>
      <c r="K22" s="94" t="s">
        <v>93</v>
      </c>
    </row>
    <row r="23" spans="1:22" ht="15" customHeight="1" thickBot="1">
      <c r="A23" s="36" t="s">
        <v>94</v>
      </c>
      <c r="H23" s="95" t="s">
        <v>95</v>
      </c>
      <c r="I23" s="94" t="s">
        <v>84</v>
      </c>
      <c r="J23" s="94" t="s">
        <v>89</v>
      </c>
      <c r="K23" s="94" t="s">
        <v>94</v>
      </c>
    </row>
    <row r="24" spans="1:22" ht="15" customHeight="1" thickBot="1">
      <c r="A24" s="36" t="s">
        <v>96</v>
      </c>
      <c r="H24" s="95" t="s">
        <v>97</v>
      </c>
      <c r="I24" s="94" t="s">
        <v>98</v>
      </c>
      <c r="J24" s="94" t="s">
        <v>99</v>
      </c>
      <c r="K24" s="94" t="s">
        <v>100</v>
      </c>
      <c r="M24" s="65" t="s">
        <v>101</v>
      </c>
    </row>
    <row r="25" spans="1:22" ht="15" customHeight="1" thickBot="1">
      <c r="A25" s="36" t="s">
        <v>102</v>
      </c>
      <c r="H25" s="83" t="s">
        <v>67</v>
      </c>
      <c r="I25" s="96" t="s">
        <v>103</v>
      </c>
      <c r="J25" s="97" t="s">
        <v>104</v>
      </c>
      <c r="K25" s="98"/>
      <c r="M25" s="64">
        <v>-3.0000000000000001E-3</v>
      </c>
      <c r="N25" s="64">
        <v>1.2999999999999999E-2</v>
      </c>
      <c r="O25" s="64"/>
      <c r="P25" s="64"/>
    </row>
    <row r="26" spans="1:22" ht="15" customHeight="1" thickBot="1">
      <c r="H26" s="87" t="s">
        <v>71</v>
      </c>
      <c r="I26" s="90" t="s">
        <v>76</v>
      </c>
      <c r="J26" s="90" t="s">
        <v>105</v>
      </c>
      <c r="K26" s="98"/>
      <c r="M26" s="66"/>
    </row>
    <row r="27" spans="1:22" ht="15" customHeight="1" thickBot="1">
      <c r="H27" s="87" t="s">
        <v>75</v>
      </c>
      <c r="I27" s="90" t="s">
        <v>105</v>
      </c>
      <c r="J27" s="90" t="s">
        <v>106</v>
      </c>
      <c r="K27" s="98"/>
      <c r="M27" s="65" t="str">
        <f>M25&amp;IF(N25="","","/")&amp;N25&amp;IF(O25="","","/")&amp;O25&amp;IF(P25="","","/")&amp;P25</f>
        <v>-0.003/0.013</v>
      </c>
    </row>
    <row r="28" spans="1:22" ht="15" customHeight="1" thickBot="1">
      <c r="H28" s="151" t="s">
        <v>78</v>
      </c>
      <c r="I28" s="91" t="s">
        <v>79</v>
      </c>
      <c r="J28" s="91" t="s">
        <v>79</v>
      </c>
      <c r="K28" s="98"/>
    </row>
    <row r="29" spans="1:22" ht="15" customHeight="1" thickBot="1">
      <c r="H29" s="150"/>
      <c r="I29" s="99" t="s">
        <v>82</v>
      </c>
      <c r="J29" s="99" t="s">
        <v>82</v>
      </c>
      <c r="K29" s="98"/>
    </row>
    <row r="30" spans="1:22" ht="15" customHeight="1" thickBot="1">
      <c r="H30" s="152"/>
      <c r="I30" s="92" t="s">
        <v>81</v>
      </c>
      <c r="J30" s="99" t="s">
        <v>87</v>
      </c>
      <c r="K30" s="98"/>
    </row>
    <row r="31" spans="1:22" ht="28.2" customHeight="1" thickBot="1">
      <c r="H31" s="95" t="s">
        <v>90</v>
      </c>
      <c r="I31" s="94" t="s">
        <v>107</v>
      </c>
      <c r="J31" s="94" t="s">
        <v>108</v>
      </c>
      <c r="K31" s="98"/>
    </row>
    <row r="32" spans="1:22" ht="15" customHeight="1" thickBot="1">
      <c r="H32" s="95" t="s">
        <v>95</v>
      </c>
      <c r="I32" s="94" t="s">
        <v>109</v>
      </c>
      <c r="J32" s="94" t="s">
        <v>110</v>
      </c>
      <c r="K32" s="98"/>
    </row>
    <row r="33" spans="8:14" ht="15" customHeight="1" thickBot="1">
      <c r="H33" s="95" t="s">
        <v>97</v>
      </c>
      <c r="I33" s="94" t="s">
        <v>111</v>
      </c>
      <c r="J33" s="94" t="s">
        <v>111</v>
      </c>
      <c r="K33" s="98"/>
    </row>
    <row r="43" spans="8:14" ht="15" customHeight="1" thickBot="1">
      <c r="N43" s="60" t="s">
        <v>112</v>
      </c>
    </row>
    <row r="44" spans="8:14" ht="43.8" customHeight="1" thickBot="1">
      <c r="N44" s="59" t="s">
        <v>113</v>
      </c>
    </row>
    <row r="45" spans="8:14" ht="13.8" customHeight="1">
      <c r="K45" s="5">
        <v>1285.9000000000001</v>
      </c>
    </row>
    <row r="46" spans="8:14" ht="13.8" customHeight="1">
      <c r="K46" s="5">
        <v>1326.1</v>
      </c>
    </row>
    <row r="47" spans="8:14" ht="13.8" customHeight="1">
      <c r="K47" s="5">
        <v>1367.3</v>
      </c>
    </row>
    <row r="48" spans="8:14" ht="13.8" customHeight="1">
      <c r="K48" s="5">
        <v>1419.3</v>
      </c>
    </row>
    <row r="49" spans="8:15" ht="13.8" customHeight="1">
      <c r="K49" s="5">
        <v>1436.1</v>
      </c>
    </row>
    <row r="50" spans="8:15" ht="13.8" customHeight="1">
      <c r="K50" s="5">
        <v>1477</v>
      </c>
    </row>
    <row r="51" spans="8:15" ht="13.8" customHeight="1">
      <c r="K51" s="5">
        <v>1517.7</v>
      </c>
    </row>
    <row r="52" spans="8:15" ht="13.8" customHeight="1">
      <c r="K52" s="5">
        <v>1564.2</v>
      </c>
    </row>
    <row r="53" spans="8:15" ht="13.8" customHeight="1">
      <c r="K53" s="5">
        <v>1596.2</v>
      </c>
    </row>
    <row r="54" spans="8:15" ht="13.8" customHeight="1">
      <c r="K54" s="5">
        <v>1636.4</v>
      </c>
    </row>
    <row r="55" spans="8:15" ht="13.8" customHeight="1">
      <c r="H55" s="36">
        <v>1285.9000000000001</v>
      </c>
      <c r="I55" s="36">
        <v>7.3</v>
      </c>
      <c r="K55" s="5">
        <v>1676.4</v>
      </c>
    </row>
    <row r="56" spans="8:15" ht="13.8" customHeight="1">
      <c r="H56" s="36">
        <v>1326.1</v>
      </c>
      <c r="I56" s="36">
        <v>5.5</v>
      </c>
      <c r="K56" s="5">
        <v>1716.6</v>
      </c>
    </row>
    <row r="57" spans="8:15" ht="13.8" customHeight="1">
      <c r="H57" s="36">
        <v>1367.3</v>
      </c>
      <c r="I57" s="36">
        <v>5.6</v>
      </c>
      <c r="K57" s="5">
        <v>1785.3</v>
      </c>
    </row>
    <row r="58" spans="8:15" ht="13.8" customHeight="1">
      <c r="H58" s="36">
        <v>1419.3</v>
      </c>
      <c r="I58" s="36">
        <v>9</v>
      </c>
      <c r="K58" s="5">
        <v>1795.9</v>
      </c>
    </row>
    <row r="59" spans="8:15" ht="13.8" customHeight="1">
      <c r="H59" s="36">
        <v>1436.1</v>
      </c>
      <c r="I59" s="36">
        <v>6.3</v>
      </c>
      <c r="K59" s="5">
        <v>1836.5</v>
      </c>
    </row>
    <row r="60" spans="8:15" ht="13.8" customHeight="1">
      <c r="H60" s="36">
        <v>1477</v>
      </c>
      <c r="I60" s="36">
        <v>6</v>
      </c>
      <c r="K60" s="5">
        <v>1874.5</v>
      </c>
    </row>
    <row r="61" spans="8:15" ht="13.8" customHeight="1">
      <c r="H61" s="36">
        <v>1517.7</v>
      </c>
      <c r="I61" s="36">
        <v>7.1</v>
      </c>
      <c r="K61" s="5">
        <v>1914.9</v>
      </c>
    </row>
    <row r="62" spans="8:15" ht="13.8" customHeight="1">
      <c r="H62" s="36">
        <v>1564.2</v>
      </c>
      <c r="I62" s="36">
        <v>7.4</v>
      </c>
      <c r="K62" s="5">
        <v>1955.4</v>
      </c>
    </row>
    <row r="63" spans="8:15" ht="13.8" customHeight="1">
      <c r="H63" s="36">
        <v>1596.2</v>
      </c>
      <c r="I63" s="36">
        <v>6.5</v>
      </c>
      <c r="K63" s="5">
        <v>1995.6</v>
      </c>
    </row>
    <row r="64" spans="8:15" ht="13.8" customHeight="1">
      <c r="H64" s="36">
        <v>1636.4</v>
      </c>
      <c r="I64" s="36">
        <v>7.5</v>
      </c>
      <c r="K64" s="5">
        <v>2070.6</v>
      </c>
      <c r="L64" s="5">
        <v>7.2571000000000003</v>
      </c>
      <c r="O64" s="63">
        <f t="shared" ref="O64:O95" si="0">L64-I55</f>
        <v>-4.2899999999999494E-2</v>
      </c>
    </row>
    <row r="65" spans="8:15" ht="13.8" customHeight="1">
      <c r="H65" s="36">
        <v>1676.4</v>
      </c>
      <c r="I65" s="36">
        <v>7.1</v>
      </c>
      <c r="K65" s="5">
        <v>2074.6999999999998</v>
      </c>
      <c r="L65" s="5">
        <v>5.4550000000000001</v>
      </c>
      <c r="O65" s="63">
        <f t="shared" si="0"/>
        <v>-4.4999999999999929E-2</v>
      </c>
    </row>
    <row r="66" spans="8:15" ht="13.8" customHeight="1">
      <c r="H66" s="36">
        <v>1716.6</v>
      </c>
      <c r="I66" s="36">
        <v>6.2</v>
      </c>
      <c r="K66" s="5">
        <v>2115.8000000000002</v>
      </c>
      <c r="L66" s="5">
        <v>5.5867000000000004</v>
      </c>
      <c r="O66" s="63">
        <f t="shared" si="0"/>
        <v>-1.3299999999999201E-2</v>
      </c>
    </row>
    <row r="67" spans="8:15" ht="13.8" customHeight="1">
      <c r="H67" s="36">
        <v>1785.3</v>
      </c>
      <c r="I67" s="36">
        <v>6.5</v>
      </c>
      <c r="K67" s="5">
        <v>2156.6999999999998</v>
      </c>
      <c r="L67" s="5">
        <v>9.0380000000000003</v>
      </c>
      <c r="O67" s="63">
        <f t="shared" si="0"/>
        <v>3.8000000000000256E-2</v>
      </c>
    </row>
    <row r="68" spans="8:15" ht="13.8" customHeight="1">
      <c r="H68" s="36">
        <v>1795.9</v>
      </c>
      <c r="I68" s="36">
        <v>6.1</v>
      </c>
      <c r="K68" s="5">
        <v>2197.3000000000002</v>
      </c>
      <c r="L68" s="5">
        <v>6.3151000000000002</v>
      </c>
      <c r="O68" s="63">
        <f t="shared" si="0"/>
        <v>1.5100000000000335E-2</v>
      </c>
    </row>
    <row r="69" spans="8:15" ht="13.8" customHeight="1">
      <c r="H69" s="36">
        <v>1836.5</v>
      </c>
      <c r="I69" s="36">
        <v>6.6</v>
      </c>
      <c r="K69" s="5">
        <v>2238.1999999999998</v>
      </c>
      <c r="L69" s="5">
        <v>6.0336999999999996</v>
      </c>
      <c r="O69" s="63">
        <f t="shared" si="0"/>
        <v>3.3699999999999619E-2</v>
      </c>
    </row>
    <row r="70" spans="8:15" ht="13.8" customHeight="1">
      <c r="H70" s="36">
        <v>1874.5</v>
      </c>
      <c r="I70" s="36">
        <v>7</v>
      </c>
      <c r="K70" s="5">
        <v>2278.9</v>
      </c>
      <c r="L70" s="5">
        <v>7.0961999999999996</v>
      </c>
      <c r="O70" s="63">
        <f t="shared" si="0"/>
        <v>-3.8000000000000256E-3</v>
      </c>
    </row>
    <row r="71" spans="8:15" ht="13.8" customHeight="1">
      <c r="H71" s="36">
        <v>1914.9</v>
      </c>
      <c r="I71" s="36">
        <v>7.5</v>
      </c>
      <c r="K71" s="5">
        <v>2337.1</v>
      </c>
      <c r="L71" s="5">
        <v>7.367</v>
      </c>
      <c r="O71" s="63">
        <f t="shared" si="0"/>
        <v>-3.3000000000000362E-2</v>
      </c>
    </row>
    <row r="72" spans="8:15" ht="13.8" customHeight="1">
      <c r="H72" s="36">
        <v>1955.4</v>
      </c>
      <c r="I72" s="36">
        <v>7.1</v>
      </c>
      <c r="K72" s="5">
        <v>2397</v>
      </c>
      <c r="L72" s="5">
        <v>6.5457999999999998</v>
      </c>
      <c r="O72" s="63">
        <f t="shared" si="0"/>
        <v>4.5799999999999841E-2</v>
      </c>
    </row>
    <row r="73" spans="8:15" ht="13.8" customHeight="1">
      <c r="H73" s="36">
        <v>1995.6</v>
      </c>
      <c r="I73" s="36">
        <v>7.4</v>
      </c>
      <c r="K73" s="5">
        <v>2438.1999999999998</v>
      </c>
      <c r="L73" s="5">
        <v>7.4634999999999998</v>
      </c>
      <c r="O73" s="63">
        <f t="shared" si="0"/>
        <v>-3.6500000000000199E-2</v>
      </c>
    </row>
    <row r="74" spans="8:15" ht="13.8" customHeight="1">
      <c r="H74" s="36">
        <v>2070.6</v>
      </c>
      <c r="I74" s="36">
        <v>5.5</v>
      </c>
      <c r="K74" s="5">
        <v>2479.5</v>
      </c>
      <c r="L74" s="5">
        <v>7.1170999999999998</v>
      </c>
      <c r="O74" s="63">
        <f t="shared" si="0"/>
        <v>1.7100000000000115E-2</v>
      </c>
    </row>
    <row r="75" spans="8:15" ht="13.8" customHeight="1">
      <c r="H75" s="36">
        <v>2074.6999999999998</v>
      </c>
      <c r="I75" s="36">
        <v>6</v>
      </c>
      <c r="K75" s="5">
        <v>2483.8000000000002</v>
      </c>
      <c r="L75" s="5">
        <v>6.2229000000000001</v>
      </c>
      <c r="O75" s="63">
        <f t="shared" si="0"/>
        <v>2.289999999999992E-2</v>
      </c>
    </row>
    <row r="76" spans="8:15" ht="13.8" customHeight="1">
      <c r="H76" s="36">
        <v>2115.8000000000002</v>
      </c>
      <c r="I76" s="36">
        <v>6.4</v>
      </c>
      <c r="K76" s="5">
        <v>2562.1999999999998</v>
      </c>
      <c r="L76" s="5">
        <v>6.4522000000000004</v>
      </c>
      <c r="O76" s="63">
        <f t="shared" si="0"/>
        <v>-4.7799999999999621E-2</v>
      </c>
    </row>
    <row r="77" spans="8:15" ht="13.8" customHeight="1">
      <c r="H77" s="36">
        <v>2156.6999999999998</v>
      </c>
      <c r="I77" s="36">
        <v>6.4</v>
      </c>
      <c r="K77" s="5">
        <v>2602.1999999999998</v>
      </c>
      <c r="L77" s="5">
        <v>6.1379999999999999</v>
      </c>
      <c r="O77" s="63">
        <f t="shared" si="0"/>
        <v>3.8000000000000256E-2</v>
      </c>
    </row>
    <row r="78" spans="8:15" ht="13.8" customHeight="1">
      <c r="H78" s="36">
        <v>2197.3000000000002</v>
      </c>
      <c r="I78" s="36">
        <v>7.1</v>
      </c>
      <c r="K78" s="5">
        <v>2641.2</v>
      </c>
      <c r="L78" s="5">
        <v>6.6205999999999996</v>
      </c>
      <c r="O78" s="63">
        <f t="shared" si="0"/>
        <v>2.0599999999999952E-2</v>
      </c>
    </row>
    <row r="79" spans="8:15" ht="13.8" customHeight="1">
      <c r="H79" s="36">
        <v>2238.1999999999998</v>
      </c>
      <c r="I79" s="36">
        <v>7</v>
      </c>
      <c r="K79" s="5">
        <v>2648.4</v>
      </c>
      <c r="L79" s="5">
        <v>6.9958999999999998</v>
      </c>
      <c r="O79" s="63">
        <f t="shared" si="0"/>
        <v>-4.1000000000002146E-3</v>
      </c>
    </row>
    <row r="80" spans="8:15" ht="13.8" customHeight="1">
      <c r="H80" s="36">
        <v>2278.9</v>
      </c>
      <c r="I80" s="36">
        <v>5.5</v>
      </c>
      <c r="K80" s="5">
        <v>2723.4</v>
      </c>
      <c r="L80" s="5">
        <v>7.4691000000000001</v>
      </c>
      <c r="O80" s="63">
        <f t="shared" si="0"/>
        <v>-3.0899999999999928E-2</v>
      </c>
    </row>
    <row r="81" spans="8:15" ht="13.8" customHeight="1">
      <c r="H81" s="36">
        <v>2337.1</v>
      </c>
      <c r="I81" s="36">
        <v>5.3</v>
      </c>
      <c r="K81" s="5">
        <v>2727.7</v>
      </c>
      <c r="L81" s="5">
        <v>7.0566000000000004</v>
      </c>
      <c r="O81" s="63">
        <f t="shared" si="0"/>
        <v>-4.3399999999999217E-2</v>
      </c>
    </row>
    <row r="82" spans="8:15" ht="13.8" customHeight="1">
      <c r="H82" s="36">
        <v>2397</v>
      </c>
      <c r="I82" s="36">
        <v>6.3</v>
      </c>
      <c r="K82" s="5">
        <v>2769.7</v>
      </c>
      <c r="L82" s="5">
        <v>7.4063999999999997</v>
      </c>
      <c r="O82" s="63">
        <f t="shared" si="0"/>
        <v>6.3999999999992951E-3</v>
      </c>
    </row>
    <row r="83" spans="8:15" ht="13.8" customHeight="1">
      <c r="H83" s="36">
        <v>2438.1999999999998</v>
      </c>
      <c r="I83" s="36">
        <v>5.4</v>
      </c>
      <c r="K83" s="5">
        <v>2842.5</v>
      </c>
      <c r="L83" s="5">
        <v>5.5091999999999999</v>
      </c>
      <c r="O83" s="63">
        <f t="shared" si="0"/>
        <v>9.1999999999998749E-3</v>
      </c>
    </row>
    <row r="84" spans="8:15" ht="13.8" customHeight="1">
      <c r="H84" s="36">
        <v>2479.5</v>
      </c>
      <c r="I84" s="36">
        <v>6.2</v>
      </c>
      <c r="K84" s="5">
        <v>2852.7</v>
      </c>
      <c r="L84" s="5">
        <v>5.9676999999999998</v>
      </c>
      <c r="O84" s="63">
        <f t="shared" si="0"/>
        <v>-3.2300000000000217E-2</v>
      </c>
    </row>
    <row r="85" spans="8:15" ht="13.8" customHeight="1">
      <c r="H85" s="36">
        <v>2483.8000000000002</v>
      </c>
      <c r="I85" s="36">
        <v>6.5</v>
      </c>
      <c r="K85" s="5">
        <v>2929.6</v>
      </c>
      <c r="L85" s="5">
        <v>6.4474</v>
      </c>
      <c r="O85" s="63">
        <f t="shared" si="0"/>
        <v>4.7399999999999665E-2</v>
      </c>
    </row>
    <row r="86" spans="8:15" ht="13.8" customHeight="1">
      <c r="H86" s="36">
        <v>2562.1999999999998</v>
      </c>
      <c r="I86" s="36">
        <v>5.2</v>
      </c>
      <c r="K86" s="5">
        <v>2933.9</v>
      </c>
      <c r="L86" s="5">
        <v>6.3666</v>
      </c>
      <c r="O86" s="63">
        <f t="shared" si="0"/>
        <v>-3.3400000000000318E-2</v>
      </c>
    </row>
    <row r="87" spans="8:15" ht="13.8" customHeight="1">
      <c r="H87" s="36">
        <v>2602.1999999999998</v>
      </c>
      <c r="I87" s="36">
        <v>6.7</v>
      </c>
      <c r="K87" s="5">
        <v>2997.7</v>
      </c>
      <c r="L87" s="5">
        <v>7.0697000000000001</v>
      </c>
      <c r="O87" s="63">
        <f t="shared" si="0"/>
        <v>-3.029999999999955E-2</v>
      </c>
    </row>
    <row r="88" spans="8:15" ht="13.8" customHeight="1">
      <c r="H88" s="36">
        <v>2641.2</v>
      </c>
      <c r="I88" s="36">
        <v>6.6</v>
      </c>
      <c r="K88" s="5">
        <v>3036.8</v>
      </c>
      <c r="L88" s="5">
        <v>7.0035999999999996</v>
      </c>
      <c r="O88" s="63">
        <f t="shared" si="0"/>
        <v>3.5999999999996035E-3</v>
      </c>
    </row>
    <row r="89" spans="8:15" ht="13.8" customHeight="1">
      <c r="H89" s="36">
        <v>2648.4</v>
      </c>
      <c r="I89" s="36">
        <v>6.1</v>
      </c>
      <c r="K89" s="5">
        <v>3089.9</v>
      </c>
      <c r="L89" s="5">
        <v>5.4751000000000003</v>
      </c>
      <c r="O89" s="63">
        <f t="shared" si="0"/>
        <v>-2.48999999999997E-2</v>
      </c>
    </row>
    <row r="90" spans="8:15" ht="13.8" customHeight="1">
      <c r="H90" s="36">
        <v>2723.4</v>
      </c>
      <c r="I90" s="36">
        <v>6.4</v>
      </c>
      <c r="K90" s="5">
        <v>3105.4</v>
      </c>
      <c r="L90" s="5">
        <v>5.3398000000000003</v>
      </c>
      <c r="O90" s="63">
        <f t="shared" si="0"/>
        <v>3.9800000000000502E-2</v>
      </c>
    </row>
    <row r="91" spans="8:15" ht="13.8" customHeight="1">
      <c r="H91" s="36">
        <v>2727.7</v>
      </c>
      <c r="I91" s="36">
        <v>5.6</v>
      </c>
      <c r="K91" s="5">
        <v>3160.7</v>
      </c>
      <c r="L91" s="5">
        <v>6.3108000000000004</v>
      </c>
      <c r="O91" s="63">
        <f t="shared" si="0"/>
        <v>1.0800000000000587E-2</v>
      </c>
    </row>
    <row r="92" spans="8:15" ht="13.8" customHeight="1">
      <c r="H92" s="36">
        <v>2769.7</v>
      </c>
      <c r="I92" s="36">
        <v>3.9</v>
      </c>
      <c r="K92" s="5">
        <v>3198.7</v>
      </c>
      <c r="L92" s="5">
        <v>5.3624000000000001</v>
      </c>
      <c r="O92" s="63">
        <f t="shared" si="0"/>
        <v>-3.76000000000003E-2</v>
      </c>
    </row>
    <row r="93" spans="8:15" ht="13.8" customHeight="1">
      <c r="H93" s="36">
        <v>2842.5</v>
      </c>
      <c r="I93" s="36">
        <v>5.4</v>
      </c>
      <c r="K93" s="5">
        <v>3241</v>
      </c>
      <c r="L93" s="5">
        <v>6.22</v>
      </c>
      <c r="O93" s="63">
        <f t="shared" si="0"/>
        <v>1.9999999999999574E-2</v>
      </c>
    </row>
    <row r="94" spans="8:15" ht="13.8" customHeight="1">
      <c r="H94" s="36">
        <v>2852.7</v>
      </c>
      <c r="I94" s="36">
        <v>4.9000000000000004</v>
      </c>
      <c r="K94" s="5">
        <v>3279.7</v>
      </c>
      <c r="L94" s="5">
        <v>6.4515000000000002</v>
      </c>
      <c r="O94" s="63">
        <f t="shared" si="0"/>
        <v>-4.8499999999999766E-2</v>
      </c>
    </row>
    <row r="95" spans="8:15" ht="13.8" customHeight="1">
      <c r="H95" s="36">
        <v>2929.6</v>
      </c>
      <c r="I95" s="36">
        <v>4.9000000000000004</v>
      </c>
      <c r="K95" s="5">
        <v>3310.6</v>
      </c>
      <c r="L95" s="5">
        <v>5.2148000000000003</v>
      </c>
      <c r="O95" s="63">
        <f t="shared" si="0"/>
        <v>1.4800000000000146E-2</v>
      </c>
    </row>
    <row r="96" spans="8:15" ht="13.8" customHeight="1">
      <c r="H96" s="36">
        <v>2933.9</v>
      </c>
      <c r="I96" s="36">
        <v>4.9000000000000004</v>
      </c>
      <c r="K96" s="5">
        <v>3342.6</v>
      </c>
      <c r="L96" s="5">
        <v>6.6803999999999997</v>
      </c>
      <c r="O96" s="63">
        <f t="shared" ref="O96:O127" si="1">L96-I87</f>
        <v>-1.9600000000000506E-2</v>
      </c>
    </row>
    <row r="97" spans="8:15" ht="13.8" customHeight="1">
      <c r="H97" s="36">
        <v>2997.7</v>
      </c>
      <c r="I97" s="36">
        <v>6.5</v>
      </c>
      <c r="K97" s="5">
        <v>3401.2</v>
      </c>
      <c r="L97" s="5">
        <v>6.5998000000000001</v>
      </c>
      <c r="O97" s="63">
        <f t="shared" si="1"/>
        <v>-1.9999999999953388E-4</v>
      </c>
    </row>
    <row r="98" spans="8:15" ht="13.8" customHeight="1">
      <c r="H98" s="36">
        <v>3036.8</v>
      </c>
      <c r="I98" s="36">
        <v>6.3</v>
      </c>
      <c r="K98" s="5">
        <v>3455</v>
      </c>
      <c r="L98" s="5">
        <v>6.1090999999999998</v>
      </c>
      <c r="O98" s="63">
        <f t="shared" si="1"/>
        <v>9.100000000000108E-3</v>
      </c>
    </row>
    <row r="99" spans="8:15" ht="13.8" customHeight="1">
      <c r="H99" s="36">
        <v>3089.9</v>
      </c>
      <c r="I99" s="36">
        <v>4.9000000000000004</v>
      </c>
      <c r="K99" s="5">
        <v>3493.4</v>
      </c>
      <c r="L99" s="5">
        <v>6.399</v>
      </c>
      <c r="O99" s="63">
        <f t="shared" si="1"/>
        <v>-1.000000000000334E-3</v>
      </c>
    </row>
    <row r="100" spans="8:15" ht="13.8" customHeight="1">
      <c r="H100" s="36">
        <v>3105.4</v>
      </c>
      <c r="I100" s="36">
        <v>5.2</v>
      </c>
      <c r="K100" s="5">
        <v>3533.8</v>
      </c>
      <c r="L100" s="5">
        <v>5.5716999999999999</v>
      </c>
      <c r="O100" s="63">
        <f t="shared" si="1"/>
        <v>-2.829999999999977E-2</v>
      </c>
    </row>
    <row r="101" spans="8:15" ht="13.8" customHeight="1">
      <c r="H101" s="36">
        <v>3160.7</v>
      </c>
      <c r="I101" s="36">
        <v>5.3</v>
      </c>
      <c r="K101" s="5">
        <v>3576.6</v>
      </c>
      <c r="L101" s="5">
        <v>3.9167999999999998</v>
      </c>
      <c r="O101" s="63">
        <f t="shared" si="1"/>
        <v>1.6799999999999926E-2</v>
      </c>
    </row>
    <row r="102" spans="8:15" ht="13.8" customHeight="1">
      <c r="H102" s="36">
        <v>3198.7</v>
      </c>
      <c r="I102" s="36">
        <v>5.0999999999999996</v>
      </c>
      <c r="K102" s="5">
        <v>3595.6</v>
      </c>
      <c r="L102" s="5">
        <v>5.3924000000000003</v>
      </c>
      <c r="O102" s="63">
        <f t="shared" si="1"/>
        <v>-7.6000000000000512E-3</v>
      </c>
    </row>
    <row r="103" spans="8:15" ht="13.8" customHeight="1">
      <c r="H103" s="36">
        <v>3241</v>
      </c>
      <c r="I103" s="36">
        <v>6.3</v>
      </c>
      <c r="L103" s="5">
        <v>4.9991000000000003</v>
      </c>
      <c r="O103" s="63">
        <f t="shared" si="1"/>
        <v>9.9099999999999966E-2</v>
      </c>
    </row>
    <row r="104" spans="8:15" ht="13.8" customHeight="1">
      <c r="H104" s="36">
        <v>3279.7</v>
      </c>
      <c r="I104" s="36">
        <v>5.0999999999999996</v>
      </c>
      <c r="K104" s="5">
        <v>3664.9</v>
      </c>
      <c r="L104" s="5">
        <v>4.9619</v>
      </c>
      <c r="O104" s="63">
        <f t="shared" si="1"/>
        <v>6.1899999999999622E-2</v>
      </c>
    </row>
    <row r="105" spans="8:15" ht="13.8" customHeight="1">
      <c r="H105" s="36">
        <v>3310.6</v>
      </c>
      <c r="I105" s="36">
        <v>5.5</v>
      </c>
      <c r="K105" s="5">
        <v>3710.2</v>
      </c>
      <c r="L105" s="5">
        <v>4.8586999999999998</v>
      </c>
      <c r="O105" s="63">
        <f t="shared" si="1"/>
        <v>-4.1300000000000558E-2</v>
      </c>
    </row>
    <row r="106" spans="8:15" ht="13.8" customHeight="1">
      <c r="H106" s="36">
        <v>3342.6</v>
      </c>
      <c r="I106" s="36">
        <v>6.5</v>
      </c>
      <c r="K106" s="5">
        <v>3781.3</v>
      </c>
      <c r="L106" s="5">
        <v>6.4756999999999998</v>
      </c>
      <c r="O106" s="63">
        <f t="shared" si="1"/>
        <v>-2.430000000000021E-2</v>
      </c>
    </row>
    <row r="107" spans="8:15" ht="13.8" customHeight="1">
      <c r="H107" s="36">
        <v>3401.2</v>
      </c>
      <c r="I107" s="36">
        <v>6.4</v>
      </c>
      <c r="K107" s="5">
        <v>3787.1</v>
      </c>
      <c r="L107" s="5">
        <v>6.2728000000000002</v>
      </c>
      <c r="O107" s="63">
        <f t="shared" si="1"/>
        <v>-2.7199999999999669E-2</v>
      </c>
    </row>
    <row r="108" spans="8:15" ht="13.8" customHeight="1">
      <c r="H108" s="36">
        <v>3455</v>
      </c>
      <c r="I108" s="36">
        <v>6.8</v>
      </c>
      <c r="K108" s="5">
        <v>3846</v>
      </c>
      <c r="L108" s="5">
        <v>4.9438000000000004</v>
      </c>
      <c r="O108" s="63">
        <f t="shared" si="1"/>
        <v>4.3800000000000061E-2</v>
      </c>
    </row>
    <row r="109" spans="8:15" ht="13.8" customHeight="1">
      <c r="H109" s="36">
        <v>3493.4</v>
      </c>
      <c r="I109" s="36">
        <v>5.4</v>
      </c>
      <c r="K109" s="5">
        <v>3869.6</v>
      </c>
      <c r="L109" s="5">
        <v>5.1680999999999999</v>
      </c>
      <c r="O109" s="63">
        <f t="shared" si="1"/>
        <v>-3.1900000000000261E-2</v>
      </c>
    </row>
    <row r="110" spans="8:15" ht="13.8" customHeight="1">
      <c r="H110" s="36">
        <v>3533.8</v>
      </c>
      <c r="I110" s="36">
        <v>5.2</v>
      </c>
      <c r="K110" s="5">
        <v>3914.5</v>
      </c>
      <c r="L110" s="5">
        <v>5.2923</v>
      </c>
      <c r="O110" s="63">
        <f t="shared" si="1"/>
        <v>-7.6999999999998181E-3</v>
      </c>
    </row>
    <row r="111" spans="8:15" ht="13.8" customHeight="1">
      <c r="H111" s="36">
        <v>3576.6</v>
      </c>
      <c r="I111" s="36">
        <v>6</v>
      </c>
      <c r="K111" s="5">
        <v>3967.7</v>
      </c>
      <c r="L111" s="5">
        <v>5.0689000000000002</v>
      </c>
      <c r="O111" s="63">
        <f t="shared" si="1"/>
        <v>-3.1099999999999461E-2</v>
      </c>
    </row>
    <row r="112" spans="8:15" ht="13.8" customHeight="1">
      <c r="H112" s="36">
        <v>3595.6</v>
      </c>
      <c r="I112" s="36">
        <v>6.7</v>
      </c>
      <c r="K112" s="5">
        <v>4017.8</v>
      </c>
      <c r="L112" s="5">
        <v>6.3113000000000001</v>
      </c>
      <c r="O112" s="63">
        <f t="shared" si="1"/>
        <v>1.130000000000031E-2</v>
      </c>
    </row>
    <row r="113" spans="8:15" ht="13.8" customHeight="1">
      <c r="H113" s="36" t="s">
        <v>42</v>
      </c>
      <c r="K113" s="5">
        <v>4066.5</v>
      </c>
      <c r="L113" s="5">
        <v>5.0633999999999997</v>
      </c>
      <c r="O113" s="63">
        <f t="shared" si="1"/>
        <v>-3.6599999999999966E-2</v>
      </c>
    </row>
    <row r="114" spans="8:15" ht="13.8" customHeight="1">
      <c r="H114" s="36">
        <v>3664.9</v>
      </c>
      <c r="I114" s="36">
        <v>5.0999999999999996</v>
      </c>
      <c r="K114" s="5">
        <v>4074.4</v>
      </c>
      <c r="L114" s="5">
        <v>5.5101000000000004</v>
      </c>
      <c r="O114" s="63">
        <f t="shared" si="1"/>
        <v>1.0100000000000442E-2</v>
      </c>
    </row>
    <row r="115" spans="8:15" ht="13.8" customHeight="1">
      <c r="H115" s="36">
        <v>3710.2</v>
      </c>
      <c r="I115" s="36">
        <v>5.6</v>
      </c>
      <c r="K115" s="5">
        <v>4130.8999999999996</v>
      </c>
      <c r="L115" s="5">
        <v>6.5179</v>
      </c>
      <c r="O115" s="63">
        <f t="shared" si="1"/>
        <v>1.7900000000000027E-2</v>
      </c>
    </row>
    <row r="116" spans="8:15" ht="13.8" customHeight="1">
      <c r="H116" s="36">
        <v>3781.3</v>
      </c>
      <c r="I116" s="36">
        <v>8.3000000000000007</v>
      </c>
      <c r="K116" s="5">
        <v>4189.2</v>
      </c>
      <c r="L116" s="5">
        <v>6.4093999999999998</v>
      </c>
      <c r="O116" s="63">
        <f t="shared" si="1"/>
        <v>9.3999999999994088E-3</v>
      </c>
    </row>
    <row r="117" spans="8:15" ht="13.8" customHeight="1">
      <c r="H117" s="36">
        <v>3787.1</v>
      </c>
      <c r="I117" s="36">
        <v>7.8</v>
      </c>
      <c r="K117" s="5">
        <v>4197.3999999999996</v>
      </c>
      <c r="L117" s="5">
        <v>6.7571000000000003</v>
      </c>
      <c r="O117" s="63">
        <f t="shared" si="1"/>
        <v>-4.2899999999999494E-2</v>
      </c>
    </row>
    <row r="118" spans="8:15" ht="13.8" customHeight="1">
      <c r="H118" s="36">
        <v>3846</v>
      </c>
      <c r="I118" s="36">
        <v>5.7</v>
      </c>
      <c r="K118" s="5">
        <v>4259.8</v>
      </c>
      <c r="L118" s="5">
        <v>5.3525</v>
      </c>
      <c r="O118" s="63">
        <f t="shared" si="1"/>
        <v>-4.750000000000032E-2</v>
      </c>
    </row>
    <row r="119" spans="8:15" ht="13.8" customHeight="1">
      <c r="H119" s="36">
        <v>3869.6</v>
      </c>
      <c r="I119" s="36">
        <v>9.1999999999999993</v>
      </c>
      <c r="K119" s="5">
        <v>4294.2</v>
      </c>
      <c r="L119" s="5">
        <v>5.1951999999999998</v>
      </c>
      <c r="O119" s="63">
        <f t="shared" si="1"/>
        <v>-4.8000000000003595E-3</v>
      </c>
    </row>
    <row r="120" spans="8:15" ht="13.8" customHeight="1">
      <c r="H120" s="36">
        <v>3914.5</v>
      </c>
      <c r="I120" s="36">
        <v>3.9</v>
      </c>
      <c r="K120" s="5">
        <v>4325.3999999999996</v>
      </c>
      <c r="L120" s="5">
        <v>5.9893000000000001</v>
      </c>
      <c r="O120" s="63">
        <f t="shared" si="1"/>
        <v>-1.0699999999999932E-2</v>
      </c>
    </row>
    <row r="121" spans="8:15" ht="13.8" customHeight="1">
      <c r="H121" s="36">
        <v>3967.7</v>
      </c>
      <c r="I121" s="36">
        <v>4.4000000000000004</v>
      </c>
      <c r="K121" s="5">
        <v>4366.7</v>
      </c>
      <c r="L121" s="5">
        <v>6.6609999999999996</v>
      </c>
      <c r="O121" s="63">
        <f t="shared" si="1"/>
        <v>-3.900000000000059E-2</v>
      </c>
    </row>
    <row r="122" spans="8:15" ht="13.8" customHeight="1">
      <c r="H122" s="36">
        <v>4017.8</v>
      </c>
      <c r="I122" s="36">
        <v>6.9</v>
      </c>
      <c r="K122" s="5">
        <v>4403.3</v>
      </c>
      <c r="O122" s="63">
        <f t="shared" si="1"/>
        <v>0</v>
      </c>
    </row>
    <row r="123" spans="8:15" ht="13.8" customHeight="1">
      <c r="H123" s="36">
        <v>4066.5</v>
      </c>
      <c r="I123" s="36">
        <v>5.5</v>
      </c>
      <c r="K123" s="5">
        <v>4458.3999999999996</v>
      </c>
      <c r="L123" s="5">
        <v>5.1418999999999997</v>
      </c>
      <c r="O123" s="63">
        <f t="shared" si="1"/>
        <v>4.1900000000000048E-2</v>
      </c>
    </row>
    <row r="124" spans="8:15" ht="13.8" customHeight="1">
      <c r="H124" s="36">
        <v>4074.4</v>
      </c>
      <c r="I124" s="36">
        <v>7.9</v>
      </c>
      <c r="K124" s="5">
        <v>4485.6000000000004</v>
      </c>
      <c r="L124" s="5">
        <v>5.6203000000000003</v>
      </c>
      <c r="O124" s="63">
        <f t="shared" si="1"/>
        <v>2.0300000000000651E-2</v>
      </c>
    </row>
    <row r="125" spans="8:15" ht="13.8" customHeight="1">
      <c r="H125" s="36">
        <v>4130.8999999999996</v>
      </c>
      <c r="I125" s="36">
        <v>7</v>
      </c>
      <c r="K125" s="5">
        <v>4531.7</v>
      </c>
      <c r="L125" s="5">
        <v>8.3163</v>
      </c>
      <c r="O125" s="63">
        <f t="shared" si="1"/>
        <v>1.6299999999999315E-2</v>
      </c>
    </row>
    <row r="126" spans="8:15" ht="13.8" customHeight="1">
      <c r="H126" s="36">
        <v>4189.2</v>
      </c>
      <c r="I126" s="36">
        <v>8.6999999999999993</v>
      </c>
      <c r="K126" s="5">
        <v>4577</v>
      </c>
      <c r="L126" s="5">
        <v>7.7873000000000001</v>
      </c>
      <c r="O126" s="63">
        <f t="shared" si="1"/>
        <v>-1.2699999999999712E-2</v>
      </c>
    </row>
    <row r="127" spans="8:15" ht="13.8" customHeight="1">
      <c r="H127" s="36">
        <v>4197.3999999999996</v>
      </c>
      <c r="I127" s="36">
        <v>6.3</v>
      </c>
      <c r="K127" s="5">
        <v>4610.8999999999996</v>
      </c>
      <c r="L127" s="5">
        <v>5.6623999999999999</v>
      </c>
      <c r="O127" s="63">
        <f t="shared" si="1"/>
        <v>-3.76000000000003E-2</v>
      </c>
    </row>
    <row r="128" spans="8:15" ht="13.8" customHeight="1">
      <c r="H128" s="36">
        <v>4259.7</v>
      </c>
      <c r="I128" s="36">
        <v>7.8</v>
      </c>
      <c r="K128" s="5">
        <v>4647.6000000000004</v>
      </c>
      <c r="L128" s="5">
        <v>9.2058999999999997</v>
      </c>
      <c r="O128" s="63">
        <f t="shared" ref="O128:O159" si="2">L128-I119</f>
        <v>5.9000000000004604E-3</v>
      </c>
    </row>
    <row r="129" spans="8:15" ht="13.8" customHeight="1">
      <c r="H129" s="36">
        <v>4294.2</v>
      </c>
      <c r="I129" s="36">
        <v>7.8</v>
      </c>
      <c r="K129" s="5">
        <v>4702.8</v>
      </c>
      <c r="L129" s="5">
        <v>3.9104000000000001</v>
      </c>
      <c r="O129" s="63">
        <f t="shared" si="2"/>
        <v>1.0400000000000187E-2</v>
      </c>
    </row>
    <row r="130" spans="8:15" ht="13.8" customHeight="1">
      <c r="H130" s="36">
        <v>4325.3999999999996</v>
      </c>
      <c r="I130" s="36">
        <v>4.9000000000000004</v>
      </c>
      <c r="K130" s="5">
        <v>4732.8</v>
      </c>
      <c r="L130" s="5">
        <v>4.4286000000000003</v>
      </c>
      <c r="O130" s="63">
        <f t="shared" si="2"/>
        <v>2.8599999999999959E-2</v>
      </c>
    </row>
    <row r="131" spans="8:15" ht="13.8" customHeight="1">
      <c r="H131" s="36">
        <v>4366.7</v>
      </c>
      <c r="I131" s="36">
        <v>6.8</v>
      </c>
      <c r="K131" s="5">
        <v>4772.8999999999996</v>
      </c>
      <c r="L131" s="5">
        <v>6.931</v>
      </c>
      <c r="O131" s="63">
        <f t="shared" si="2"/>
        <v>3.0999999999999694E-2</v>
      </c>
    </row>
    <row r="132" spans="8:15" ht="13.8" customHeight="1">
      <c r="H132" s="36">
        <v>4403.2</v>
      </c>
      <c r="I132" s="36">
        <v>8.6999999999999993</v>
      </c>
      <c r="K132" s="5">
        <v>4824.3999999999996</v>
      </c>
      <c r="L132" s="5">
        <v>5.4671000000000003</v>
      </c>
      <c r="O132" s="63">
        <f t="shared" si="2"/>
        <v>-3.2899999999999707E-2</v>
      </c>
    </row>
    <row r="133" spans="8:15" ht="13.8" customHeight="1">
      <c r="H133" s="36">
        <v>4458.3999999999996</v>
      </c>
      <c r="I133" s="36">
        <v>7.2</v>
      </c>
      <c r="K133" s="5">
        <v>4857.6000000000004</v>
      </c>
      <c r="L133" s="5">
        <v>7.9252000000000002</v>
      </c>
      <c r="O133" s="63">
        <f t="shared" si="2"/>
        <v>2.5199999999999889E-2</v>
      </c>
    </row>
    <row r="134" spans="8:15" ht="13.8" customHeight="1">
      <c r="H134" s="36">
        <v>4485.6000000000004</v>
      </c>
      <c r="I134" s="36">
        <v>8.4</v>
      </c>
      <c r="K134" s="5">
        <v>4896.2</v>
      </c>
      <c r="L134" s="5">
        <v>7.0106999999999999</v>
      </c>
      <c r="O134" s="63">
        <f t="shared" si="2"/>
        <v>1.0699999999999932E-2</v>
      </c>
    </row>
    <row r="135" spans="8:15" ht="13.8" customHeight="1">
      <c r="H135" s="36">
        <v>4531.7</v>
      </c>
      <c r="I135" s="36">
        <v>5.5</v>
      </c>
      <c r="K135" s="5">
        <v>4949.8999999999996</v>
      </c>
      <c r="L135" s="5">
        <v>8.6709999999999994</v>
      </c>
      <c r="O135" s="63">
        <f t="shared" si="2"/>
        <v>-2.8999999999999915E-2</v>
      </c>
    </row>
    <row r="136" spans="8:15" ht="13.8" customHeight="1">
      <c r="H136" s="36">
        <v>4577</v>
      </c>
      <c r="I136" s="36">
        <v>8.3000000000000007</v>
      </c>
      <c r="K136" s="5">
        <v>4996.5</v>
      </c>
      <c r="L136" s="5">
        <v>6.2869000000000002</v>
      </c>
      <c r="O136" s="63">
        <f t="shared" si="2"/>
        <v>-1.3099999999999667E-2</v>
      </c>
    </row>
    <row r="137" spans="8:15" ht="13.8" customHeight="1">
      <c r="H137" s="36">
        <v>4610.8999999999996</v>
      </c>
      <c r="I137" s="36">
        <v>5</v>
      </c>
      <c r="K137" s="5">
        <v>5026.5</v>
      </c>
      <c r="L137" s="5">
        <v>7.7923</v>
      </c>
      <c r="O137" s="63">
        <f t="shared" si="2"/>
        <v>-7.6999999999998181E-3</v>
      </c>
    </row>
    <row r="138" spans="8:15" ht="13.8" customHeight="1">
      <c r="H138" s="36">
        <v>4647.6000000000004</v>
      </c>
      <c r="I138" s="36">
        <v>6.3</v>
      </c>
      <c r="K138" s="5">
        <v>5087.3</v>
      </c>
      <c r="L138" s="5">
        <v>7.7649999999999997</v>
      </c>
      <c r="O138" s="63">
        <f t="shared" si="2"/>
        <v>-3.5000000000000142E-2</v>
      </c>
    </row>
    <row r="139" spans="8:15" ht="13.8" customHeight="1">
      <c r="H139" s="36">
        <v>4702.7</v>
      </c>
      <c r="I139" s="36">
        <v>5.5</v>
      </c>
      <c r="K139" s="5">
        <v>5111.3999999999996</v>
      </c>
      <c r="L139" s="5">
        <v>4.8907999999999996</v>
      </c>
      <c r="O139" s="63">
        <f t="shared" si="2"/>
        <v>-9.2000000000007631E-3</v>
      </c>
    </row>
    <row r="140" spans="8:15" ht="13.8" customHeight="1">
      <c r="H140" s="36">
        <v>4732.8</v>
      </c>
      <c r="I140" s="36">
        <v>4.3</v>
      </c>
      <c r="K140" s="5">
        <v>5144.8999999999996</v>
      </c>
      <c r="L140" s="5">
        <v>6.8000999999999996</v>
      </c>
      <c r="O140" s="63">
        <f t="shared" si="2"/>
        <v>9.9999999999766942E-5</v>
      </c>
    </row>
    <row r="141" spans="8:15" ht="13.8" customHeight="1">
      <c r="H141" s="36">
        <v>4772.8999999999996</v>
      </c>
      <c r="I141" s="36">
        <v>6.3</v>
      </c>
      <c r="K141" s="5">
        <v>5193.5</v>
      </c>
      <c r="L141" s="5">
        <v>8.7385999999999999</v>
      </c>
      <c r="O141" s="63">
        <f t="shared" si="2"/>
        <v>3.8600000000000634E-2</v>
      </c>
    </row>
    <row r="142" spans="8:15" ht="13.8" customHeight="1">
      <c r="H142" s="36">
        <v>4824.3999999999996</v>
      </c>
      <c r="I142" s="36">
        <v>7.3</v>
      </c>
      <c r="K142" s="5">
        <v>5225.8999999999996</v>
      </c>
      <c r="L142" s="5">
        <v>7.1798999999999999</v>
      </c>
      <c r="O142" s="63">
        <f t="shared" si="2"/>
        <v>-2.0100000000000229E-2</v>
      </c>
    </row>
    <row r="143" spans="8:15" ht="13.8" customHeight="1">
      <c r="H143" s="36">
        <v>4857.6000000000004</v>
      </c>
      <c r="I143" s="36">
        <v>7.1</v>
      </c>
      <c r="K143" s="5">
        <v>5273.8</v>
      </c>
      <c r="L143" s="5">
        <v>8.3810000000000002</v>
      </c>
      <c r="O143" s="63">
        <f t="shared" si="2"/>
        <v>-1.9000000000000128E-2</v>
      </c>
    </row>
    <row r="144" spans="8:15" ht="13.8" customHeight="1">
      <c r="H144" s="36">
        <v>4896.1000000000004</v>
      </c>
      <c r="I144" s="36">
        <v>6.6</v>
      </c>
      <c r="K144" s="5">
        <v>5303.3</v>
      </c>
      <c r="L144" s="5">
        <v>5.4886999999999997</v>
      </c>
      <c r="O144" s="63">
        <f t="shared" si="2"/>
        <v>-1.130000000000031E-2</v>
      </c>
    </row>
    <row r="145" spans="8:15" ht="13.8" customHeight="1">
      <c r="H145" s="36">
        <v>4949.8999999999996</v>
      </c>
      <c r="I145" s="36">
        <v>7.9</v>
      </c>
      <c r="K145" s="5">
        <v>5356.5</v>
      </c>
      <c r="L145" s="5">
        <v>8.2658000000000005</v>
      </c>
      <c r="O145" s="63">
        <f t="shared" si="2"/>
        <v>-3.420000000000023E-2</v>
      </c>
    </row>
    <row r="146" spans="8:15" ht="13.8" customHeight="1">
      <c r="H146" s="36">
        <v>4996.5</v>
      </c>
      <c r="I146" s="36">
        <v>7.2</v>
      </c>
      <c r="K146" s="5">
        <v>5414</v>
      </c>
      <c r="L146" s="5">
        <v>5.0347</v>
      </c>
      <c r="O146" s="63">
        <f t="shared" si="2"/>
        <v>3.4699999999999953E-2</v>
      </c>
    </row>
    <row r="147" spans="8:15" ht="13.8" customHeight="1">
      <c r="H147" s="36">
        <v>5026.5</v>
      </c>
      <c r="I147" s="36">
        <v>5.5</v>
      </c>
      <c r="K147" s="5">
        <v>5451.2</v>
      </c>
      <c r="L147" s="5">
        <v>6.3308</v>
      </c>
      <c r="O147" s="63">
        <f t="shared" si="2"/>
        <v>3.0800000000000161E-2</v>
      </c>
    </row>
    <row r="148" spans="8:15" ht="13.8" customHeight="1">
      <c r="H148" s="36">
        <v>5087.3</v>
      </c>
      <c r="I148" s="36">
        <v>2.2999999999999998</v>
      </c>
      <c r="K148" s="5">
        <v>5466.1</v>
      </c>
      <c r="L148" s="5">
        <v>5.5346000000000002</v>
      </c>
      <c r="O148" s="63">
        <f t="shared" si="2"/>
        <v>3.4600000000000186E-2</v>
      </c>
    </row>
    <row r="149" spans="8:15" ht="13.8" customHeight="1">
      <c r="H149" s="36">
        <v>5111.3999999999996</v>
      </c>
      <c r="I149" s="36">
        <v>4.5</v>
      </c>
      <c r="K149" s="5">
        <v>5507.6</v>
      </c>
      <c r="L149" s="5">
        <v>4.3121999999999998</v>
      </c>
      <c r="O149" s="63">
        <f t="shared" si="2"/>
        <v>1.2199999999999989E-2</v>
      </c>
    </row>
    <row r="150" spans="8:15" ht="13.8" customHeight="1">
      <c r="H150" s="36">
        <v>5144.8999999999996</v>
      </c>
      <c r="I150" s="36">
        <v>6.1</v>
      </c>
      <c r="K150" s="5">
        <v>5556.3</v>
      </c>
      <c r="L150" s="5">
        <v>6.2876000000000003</v>
      </c>
      <c r="O150" s="63">
        <f t="shared" si="2"/>
        <v>-1.2399999999999523E-2</v>
      </c>
    </row>
    <row r="151" spans="8:15" ht="13.8" customHeight="1">
      <c r="H151" s="36">
        <v>5193.5</v>
      </c>
      <c r="I151" s="36">
        <v>7.3</v>
      </c>
      <c r="K151" s="5">
        <v>5622</v>
      </c>
      <c r="L151" s="5">
        <v>7.2927999999999997</v>
      </c>
      <c r="O151" s="63">
        <f t="shared" si="2"/>
        <v>-7.2000000000000952E-3</v>
      </c>
    </row>
    <row r="152" spans="8:15" ht="13.8" customHeight="1">
      <c r="H152" s="36">
        <v>5225.8999999999996</v>
      </c>
      <c r="I152" s="36">
        <v>7.8</v>
      </c>
      <c r="K152" s="5">
        <v>5636.7</v>
      </c>
      <c r="L152" s="5">
        <v>7.0514999999999999</v>
      </c>
      <c r="O152" s="63">
        <f t="shared" si="2"/>
        <v>-4.8499999999999766E-2</v>
      </c>
    </row>
    <row r="153" spans="8:15" ht="13.8" customHeight="1">
      <c r="H153" s="36">
        <v>5273.7</v>
      </c>
      <c r="I153" s="36">
        <v>9.1</v>
      </c>
      <c r="K153" s="5">
        <v>5669</v>
      </c>
      <c r="L153" s="5">
        <v>6.6352000000000002</v>
      </c>
      <c r="O153" s="63">
        <f t="shared" si="2"/>
        <v>3.5200000000000564E-2</v>
      </c>
    </row>
    <row r="154" spans="8:15" ht="13.8" customHeight="1">
      <c r="H154" s="36">
        <v>5303.3</v>
      </c>
      <c r="I154" s="36">
        <v>9.5</v>
      </c>
      <c r="K154" s="5">
        <v>5736.9</v>
      </c>
      <c r="L154" s="5">
        <v>7.8788999999999998</v>
      </c>
      <c r="O154" s="63">
        <f t="shared" si="2"/>
        <v>-2.1100000000000563E-2</v>
      </c>
    </row>
    <row r="155" spans="8:15" ht="13.8" customHeight="1">
      <c r="H155" s="36">
        <v>5356.5</v>
      </c>
      <c r="I155" s="36">
        <v>9.5</v>
      </c>
      <c r="K155" s="5">
        <v>5779.8</v>
      </c>
      <c r="L155" s="5">
        <v>7.15</v>
      </c>
      <c r="O155" s="63">
        <f t="shared" si="2"/>
        <v>-4.9999999999999822E-2</v>
      </c>
    </row>
    <row r="156" spans="8:15" ht="13.8" customHeight="1">
      <c r="H156" s="36">
        <v>5414</v>
      </c>
      <c r="I156" s="36">
        <v>7.8</v>
      </c>
      <c r="K156" s="5">
        <v>5804.2</v>
      </c>
      <c r="L156" s="5">
        <v>5.5171000000000001</v>
      </c>
      <c r="O156" s="63">
        <f t="shared" si="2"/>
        <v>1.7100000000000115E-2</v>
      </c>
    </row>
    <row r="157" spans="8:15" ht="13.8" customHeight="1">
      <c r="H157" s="36">
        <v>5451.1</v>
      </c>
      <c r="I157" s="36">
        <v>6.4</v>
      </c>
      <c r="K157" s="5">
        <v>5835.7</v>
      </c>
      <c r="L157" s="5">
        <v>2.3422999999999998</v>
      </c>
      <c r="O157" s="63">
        <f t="shared" si="2"/>
        <v>4.2300000000000004E-2</v>
      </c>
    </row>
    <row r="158" spans="8:15" ht="13.8" customHeight="1">
      <c r="H158" s="36">
        <v>5466.1</v>
      </c>
      <c r="I158" s="36">
        <v>10.4</v>
      </c>
      <c r="K158" s="5">
        <v>5908.8</v>
      </c>
      <c r="L158" s="5">
        <v>4.5138999999999996</v>
      </c>
      <c r="O158" s="63">
        <f t="shared" si="2"/>
        <v>1.3899999999999579E-2</v>
      </c>
    </row>
    <row r="159" spans="8:15" ht="13.8" customHeight="1">
      <c r="H159" s="36">
        <v>5507.6</v>
      </c>
      <c r="I159" s="36">
        <v>7.2</v>
      </c>
      <c r="K159" s="5">
        <v>5922</v>
      </c>
      <c r="L159" s="5">
        <v>6.0739000000000001</v>
      </c>
      <c r="O159" s="63">
        <f t="shared" si="2"/>
        <v>-2.6099999999999568E-2</v>
      </c>
    </row>
    <row r="160" spans="8:15" ht="13.8" customHeight="1">
      <c r="H160" s="36">
        <v>5556.3</v>
      </c>
      <c r="I160" s="36">
        <v>14.4</v>
      </c>
      <c r="K160" s="5">
        <v>5964.3</v>
      </c>
      <c r="L160" s="5">
        <v>7.3479999999999999</v>
      </c>
      <c r="O160" s="63">
        <f t="shared" ref="O160:O189" si="3">L160-I151</f>
        <v>4.8000000000000043E-2</v>
      </c>
    </row>
    <row r="161" spans="8:15" ht="13.8" customHeight="1">
      <c r="H161" s="36">
        <v>5622</v>
      </c>
      <c r="I161" s="36">
        <v>5.4</v>
      </c>
      <c r="K161" s="5">
        <v>6011.3</v>
      </c>
      <c r="L161" s="5">
        <v>7.7586000000000004</v>
      </c>
      <c r="O161" s="63">
        <f t="shared" si="3"/>
        <v>-4.1399999999999437E-2</v>
      </c>
    </row>
    <row r="162" spans="8:15" ht="13.8" customHeight="1">
      <c r="H162" s="36">
        <v>5636.6</v>
      </c>
      <c r="I162" s="36">
        <v>6.7</v>
      </c>
      <c r="K162" s="5">
        <v>6064</v>
      </c>
      <c r="L162" s="5">
        <v>9.1145999999999994</v>
      </c>
      <c r="O162" s="63">
        <f t="shared" si="3"/>
        <v>1.4599999999999724E-2</v>
      </c>
    </row>
    <row r="163" spans="8:15" ht="13.8" customHeight="1">
      <c r="H163" s="36">
        <v>5669</v>
      </c>
      <c r="I163" s="36">
        <v>6.7</v>
      </c>
      <c r="K163" s="5">
        <v>6103.3</v>
      </c>
      <c r="L163" s="5">
        <v>9.5309000000000008</v>
      </c>
      <c r="O163" s="63">
        <f t="shared" si="3"/>
        <v>3.0900000000000816E-2</v>
      </c>
    </row>
    <row r="164" spans="8:15" ht="13.8" customHeight="1">
      <c r="H164" s="36">
        <v>5736.9</v>
      </c>
      <c r="I164" s="36">
        <v>8.4</v>
      </c>
      <c r="K164" s="5">
        <v>6125.3</v>
      </c>
      <c r="L164" s="5">
        <v>9.4594000000000005</v>
      </c>
      <c r="O164" s="63">
        <f t="shared" si="3"/>
        <v>-4.0599999999999525E-2</v>
      </c>
    </row>
    <row r="165" spans="8:15" ht="13.8" customHeight="1">
      <c r="H165" s="36">
        <v>5779.8</v>
      </c>
      <c r="I165" s="36">
        <v>4.9000000000000004</v>
      </c>
      <c r="K165" s="5">
        <v>6169.4</v>
      </c>
      <c r="L165" s="5">
        <v>7.8234000000000004</v>
      </c>
      <c r="O165" s="63">
        <f t="shared" si="3"/>
        <v>2.3400000000000531E-2</v>
      </c>
    </row>
    <row r="166" spans="8:15" ht="13.8" customHeight="1">
      <c r="H166" s="36">
        <v>5804.1</v>
      </c>
      <c r="I166" s="36">
        <v>13.1</v>
      </c>
      <c r="K166" s="5">
        <v>6203.8</v>
      </c>
      <c r="L166" s="5">
        <v>6.3583999999999996</v>
      </c>
      <c r="O166" s="63">
        <f t="shared" si="3"/>
        <v>-4.1600000000000747E-2</v>
      </c>
    </row>
    <row r="167" spans="8:15" ht="13.8" customHeight="1">
      <c r="H167" s="36">
        <v>5835.6</v>
      </c>
      <c r="I167" s="36">
        <v>6.7</v>
      </c>
      <c r="K167" s="5">
        <v>6277.9</v>
      </c>
      <c r="L167" s="5">
        <v>10.413</v>
      </c>
      <c r="O167" s="63">
        <f t="shared" si="3"/>
        <v>1.2999999999999901E-2</v>
      </c>
    </row>
    <row r="168" spans="8:15" ht="13.8" customHeight="1">
      <c r="H168" s="36">
        <v>5908.7</v>
      </c>
      <c r="I168" s="36">
        <v>9.6999999999999993</v>
      </c>
      <c r="K168" s="5">
        <v>6310.3</v>
      </c>
      <c r="L168" s="5">
        <v>7.1745999999999999</v>
      </c>
      <c r="O168" s="63">
        <f t="shared" si="3"/>
        <v>-2.5400000000000311E-2</v>
      </c>
    </row>
    <row r="169" spans="8:15" ht="13.8" customHeight="1">
      <c r="H169" s="36">
        <v>5922</v>
      </c>
      <c r="I169" s="36">
        <v>8</v>
      </c>
      <c r="K169" s="5">
        <v>6359.4</v>
      </c>
      <c r="L169" s="5">
        <v>14.394</v>
      </c>
      <c r="O169" s="63">
        <f t="shared" si="3"/>
        <v>-6.0000000000002274E-3</v>
      </c>
    </row>
    <row r="170" spans="8:15" ht="13.8" customHeight="1">
      <c r="H170" s="36">
        <v>5964.3</v>
      </c>
      <c r="I170" s="36">
        <v>6</v>
      </c>
      <c r="K170" s="5">
        <v>6379.2</v>
      </c>
      <c r="L170" s="5">
        <v>5.4264999999999999</v>
      </c>
      <c r="O170" s="63">
        <f t="shared" si="3"/>
        <v>2.6499999999999524E-2</v>
      </c>
    </row>
    <row r="171" spans="8:15" ht="13.8" customHeight="1">
      <c r="H171" s="36">
        <v>6011.2</v>
      </c>
      <c r="I171" s="36">
        <v>10</v>
      </c>
      <c r="L171" s="5">
        <v>6.7058999999999997</v>
      </c>
      <c r="O171" s="63">
        <f t="shared" si="3"/>
        <v>5.8999999999995723E-3</v>
      </c>
    </row>
    <row r="172" spans="8:15" ht="13.8" customHeight="1">
      <c r="H172" s="36">
        <v>6064</v>
      </c>
      <c r="I172" s="36">
        <v>8.6999999999999993</v>
      </c>
      <c r="L172" s="5">
        <v>6.7057000000000002</v>
      </c>
      <c r="O172" s="63">
        <f t="shared" si="3"/>
        <v>5.7000000000000384E-3</v>
      </c>
    </row>
    <row r="173" spans="8:15" ht="13.8" customHeight="1">
      <c r="H173" s="36">
        <v>6103.3</v>
      </c>
      <c r="I173" s="36">
        <v>9</v>
      </c>
      <c r="L173" s="5">
        <v>8.3704000000000001</v>
      </c>
      <c r="O173" s="63">
        <f t="shared" si="3"/>
        <v>-2.9600000000000293E-2</v>
      </c>
    </row>
    <row r="174" spans="8:15" ht="13.8" customHeight="1">
      <c r="H174" s="36">
        <v>6124.4</v>
      </c>
      <c r="I174" s="36">
        <v>10.199999999999999</v>
      </c>
      <c r="L174" s="5">
        <v>4.8558000000000003</v>
      </c>
      <c r="O174" s="63">
        <f t="shared" si="3"/>
        <v>-4.4200000000000017E-2</v>
      </c>
    </row>
    <row r="175" spans="8:15" ht="13.8" customHeight="1">
      <c r="H175" s="36">
        <v>6169.4</v>
      </c>
      <c r="I175" s="36">
        <v>8.4</v>
      </c>
      <c r="L175" s="5">
        <v>13.105</v>
      </c>
      <c r="O175" s="63">
        <f t="shared" si="3"/>
        <v>5.0000000000007816E-3</v>
      </c>
    </row>
    <row r="176" spans="8:15" ht="13.8" customHeight="1">
      <c r="H176" s="36">
        <v>6203.8</v>
      </c>
      <c r="I176" s="36">
        <v>6.3</v>
      </c>
      <c r="L176" s="5">
        <v>6.6588000000000003</v>
      </c>
      <c r="O176" s="63">
        <f t="shared" si="3"/>
        <v>-4.1199999999999903E-2</v>
      </c>
    </row>
    <row r="177" spans="8:15" ht="13.8" customHeight="1">
      <c r="H177" s="36">
        <v>6277.9</v>
      </c>
      <c r="I177" s="36">
        <v>11.2</v>
      </c>
      <c r="L177" s="5">
        <v>9.6713000000000005</v>
      </c>
      <c r="O177" s="63">
        <f t="shared" si="3"/>
        <v>-2.8699999999998838E-2</v>
      </c>
    </row>
    <row r="178" spans="8:15" ht="13.8" customHeight="1">
      <c r="H178" s="36">
        <v>6310.2</v>
      </c>
      <c r="I178" s="36">
        <v>7.8</v>
      </c>
      <c r="L178" s="5">
        <v>7.9657</v>
      </c>
      <c r="O178" s="63">
        <f t="shared" si="3"/>
        <v>-3.4299999999999997E-2</v>
      </c>
    </row>
    <row r="179" spans="8:15" ht="13.8" customHeight="1">
      <c r="H179" s="36">
        <v>6359.4</v>
      </c>
      <c r="I179" s="36">
        <v>7</v>
      </c>
      <c r="L179" s="5">
        <v>6.0018000000000002</v>
      </c>
      <c r="O179" s="63">
        <f t="shared" si="3"/>
        <v>1.8000000000002458E-3</v>
      </c>
    </row>
    <row r="180" spans="8:15" ht="13.8" customHeight="1">
      <c r="H180" s="36">
        <v>6379.1</v>
      </c>
      <c r="I180" s="36">
        <v>6.5</v>
      </c>
      <c r="L180" s="5">
        <v>9.9711999999999996</v>
      </c>
      <c r="O180" s="63">
        <f t="shared" si="3"/>
        <v>-2.8800000000000381E-2</v>
      </c>
    </row>
    <row r="181" spans="8:15" ht="13.8" customHeight="1">
      <c r="L181" s="5">
        <v>8.6714000000000002</v>
      </c>
      <c r="O181" s="63">
        <f t="shared" si="3"/>
        <v>-2.8599999999999071E-2</v>
      </c>
    </row>
    <row r="182" spans="8:15" ht="13.8" customHeight="1">
      <c r="L182" s="5">
        <v>8.9802</v>
      </c>
      <c r="O182" s="63">
        <f t="shared" si="3"/>
        <v>-1.980000000000004E-2</v>
      </c>
    </row>
    <row r="183" spans="8:15" ht="13.8" customHeight="1">
      <c r="L183" s="5">
        <v>10.182</v>
      </c>
      <c r="O183" s="63">
        <f t="shared" si="3"/>
        <v>-1.7999999999998906E-2</v>
      </c>
    </row>
    <row r="184" spans="8:15" ht="13.8" customHeight="1">
      <c r="L184" s="5">
        <v>8.4025999999999996</v>
      </c>
      <c r="O184" s="63">
        <f t="shared" si="3"/>
        <v>2.5999999999992696E-3</v>
      </c>
    </row>
    <row r="185" spans="8:15" ht="13.8" customHeight="1">
      <c r="L185" s="5">
        <v>6.3189000000000002</v>
      </c>
      <c r="O185" s="63">
        <f t="shared" si="3"/>
        <v>1.8900000000000361E-2</v>
      </c>
    </row>
    <row r="186" spans="8:15" ht="13.8" customHeight="1">
      <c r="L186" s="5">
        <v>11.243</v>
      </c>
      <c r="O186" s="63">
        <f t="shared" si="3"/>
        <v>4.3000000000001037E-2</v>
      </c>
    </row>
    <row r="187" spans="8:15" ht="13.8" customHeight="1">
      <c r="L187" s="5">
        <v>7.8220999999999998</v>
      </c>
      <c r="O187" s="63">
        <f t="shared" si="3"/>
        <v>2.2100000000000009E-2</v>
      </c>
    </row>
    <row r="188" spans="8:15" ht="13.8" customHeight="1">
      <c r="L188" s="5">
        <v>6.9534000000000002</v>
      </c>
      <c r="O188" s="63">
        <f t="shared" si="3"/>
        <v>-4.6599999999999753E-2</v>
      </c>
    </row>
    <row r="189" spans="8:15" ht="13.8" customHeight="1">
      <c r="L189" s="5">
        <v>6.4740000000000002</v>
      </c>
      <c r="O189" s="63">
        <f t="shared" si="3"/>
        <v>-2.5999999999999801E-2</v>
      </c>
    </row>
  </sheetData>
  <mergeCells count="2">
    <mergeCell ref="H18:H21"/>
    <mergeCell ref="H28:H30"/>
  </mergeCells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4:AA50"/>
  <sheetViews>
    <sheetView showGridLines="0" topLeftCell="A4" zoomScale="40" zoomScaleNormal="40" workbookViewId="0">
      <selection activeCell="B13" sqref="B13:F13"/>
    </sheetView>
  </sheetViews>
  <sheetFormatPr defaultColWidth="9.21875" defaultRowHeight="13.2"/>
  <cols>
    <col min="1" max="1" width="7.77734375" style="36" customWidth="1"/>
    <col min="2" max="2" width="22.21875" style="36" customWidth="1"/>
    <col min="3" max="3" width="17.77734375" style="36" customWidth="1"/>
    <col min="4" max="4" width="17.6640625" style="36" customWidth="1"/>
    <col min="5" max="6" width="17.77734375" style="36" customWidth="1"/>
    <col min="7" max="30" width="16.88671875" style="36" customWidth="1"/>
    <col min="31" max="33" width="9.21875" style="36" customWidth="1"/>
    <col min="34" max="34" width="12.77734375" style="36" bestFit="1" customWidth="1"/>
    <col min="35" max="37" width="9.21875" style="36" customWidth="1"/>
    <col min="38" max="16384" width="9.21875" style="36"/>
  </cols>
  <sheetData>
    <row r="4" spans="2:27" ht="33" customHeight="1">
      <c r="B4" s="164" t="s">
        <v>63</v>
      </c>
      <c r="C4" s="154"/>
      <c r="D4" s="154"/>
      <c r="E4" s="154"/>
      <c r="F4" s="154"/>
    </row>
    <row r="5" spans="2:27" ht="33" customHeight="1">
      <c r="B5" s="167" t="s">
        <v>114</v>
      </c>
      <c r="C5" s="154"/>
      <c r="D5" s="154"/>
      <c r="E5" s="154"/>
      <c r="F5" s="154"/>
      <c r="Z5" s="36">
        <f t="array" ref="Z5:AA5">fifthPipe!V2:W2</f>
        <v>36.995840708414697</v>
      </c>
      <c r="AA5" s="36">
        <v>7.2016801369305696</v>
      </c>
    </row>
    <row r="6" spans="2:27" ht="36.75" customHeight="1">
      <c r="B6" s="166" t="s">
        <v>115</v>
      </c>
      <c r="C6" s="154"/>
      <c r="D6" s="154"/>
      <c r="E6" s="154"/>
      <c r="F6" s="154"/>
      <c r="Z6" s="36">
        <f t="array" ref="Z6:AA6">fourthPipe!V2:W2</f>
        <v>1516.7749547231999</v>
      </c>
      <c r="AA6" s="36">
        <v>15</v>
      </c>
    </row>
    <row r="7" spans="2:27" ht="20.25" customHeight="1">
      <c r="Z7" s="36">
        <f t="array" ref="Z7:AA7">thirdPipe!V2:W2</f>
        <v>2291.8528261023698</v>
      </c>
      <c r="AA7" s="36">
        <v>21</v>
      </c>
    </row>
    <row r="8" spans="2:27" ht="21" customHeight="1">
      <c r="B8" s="157" t="s">
        <v>65</v>
      </c>
      <c r="C8" s="154"/>
      <c r="D8" s="154"/>
      <c r="E8" s="154"/>
      <c r="F8" s="154"/>
      <c r="Z8" s="36">
        <f t="array" ref="Z8:AA8">secondPipe!V2:W2</f>
        <v>6611.5930119882396</v>
      </c>
      <c r="AA8" s="36">
        <v>7.54601191764813</v>
      </c>
    </row>
    <row r="9" spans="2:27" ht="21" customHeight="1">
      <c r="B9" s="157" t="s">
        <v>116</v>
      </c>
      <c r="C9" s="154"/>
      <c r="D9" s="154"/>
      <c r="E9" s="154"/>
      <c r="F9" s="154"/>
      <c r="Z9" s="36">
        <f t="array" ref="Z9:AA9">firstPipe!V2:W2</f>
        <v>686.16250737508096</v>
      </c>
      <c r="AA9" s="36">
        <v>6.6854168180540796</v>
      </c>
    </row>
    <row r="10" spans="2:27" ht="21" customHeight="1">
      <c r="B10" s="156" t="s">
        <v>117</v>
      </c>
      <c r="C10" s="154"/>
      <c r="D10" s="154"/>
      <c r="E10" s="154"/>
      <c r="F10" s="154"/>
    </row>
    <row r="11" spans="2:27" ht="21" customHeight="1">
      <c r="B11" s="156" t="s">
        <v>118</v>
      </c>
      <c r="C11" s="154"/>
      <c r="D11" s="154"/>
      <c r="E11" s="154"/>
      <c r="F11" s="154"/>
    </row>
    <row r="12" spans="2:27" ht="20.25" customHeight="1">
      <c r="B12" s="156" t="s">
        <v>119</v>
      </c>
      <c r="C12" s="154"/>
      <c r="D12" s="154"/>
      <c r="E12" s="154"/>
      <c r="F12" s="154"/>
    </row>
    <row r="13" spans="2:27" ht="24.75" customHeight="1">
      <c r="B13" s="158" t="s">
        <v>120</v>
      </c>
      <c r="C13" s="154"/>
      <c r="D13" s="154"/>
      <c r="E13" s="154"/>
      <c r="F13" s="154"/>
    </row>
    <row r="14" spans="2:27" ht="22.2" customHeight="1">
      <c r="B14" s="37"/>
      <c r="C14" s="37"/>
      <c r="D14" s="37"/>
      <c r="E14" s="37"/>
      <c r="F14" s="37"/>
    </row>
    <row r="15" spans="2:27" ht="60" customHeight="1">
      <c r="B15" s="49" t="s">
        <v>121</v>
      </c>
      <c r="C15" s="49" t="s">
        <v>122</v>
      </c>
      <c r="D15" s="163" t="s">
        <v>123</v>
      </c>
      <c r="E15" s="139"/>
      <c r="F15" s="49" t="s">
        <v>124</v>
      </c>
    </row>
    <row r="16" spans="2:27" ht="33.450000000000003" customHeight="1">
      <c r="B16" s="52" t="s">
        <v>125</v>
      </c>
      <c r="C16" s="52" t="s">
        <v>126</v>
      </c>
      <c r="D16" s="159" t="s">
        <v>127</v>
      </c>
      <c r="E16" s="131"/>
      <c r="F16" s="52" t="s">
        <v>125</v>
      </c>
    </row>
    <row r="17" spans="2:27" ht="39" hidden="1" customHeight="1" thickBot="1">
      <c r="B17" s="48" t="s">
        <v>128</v>
      </c>
      <c r="C17" s="53">
        <v>176</v>
      </c>
      <c r="D17" s="53">
        <v>0</v>
      </c>
      <c r="E17" s="53">
        <v>77</v>
      </c>
      <c r="F17" s="54">
        <v>0.68799999999999994</v>
      </c>
    </row>
    <row r="18" spans="2:27" ht="39" hidden="1" customHeight="1" thickBot="1">
      <c r="B18" s="38" t="s">
        <v>129</v>
      </c>
      <c r="C18" s="39">
        <v>157</v>
      </c>
      <c r="D18" s="39">
        <v>0</v>
      </c>
      <c r="E18" s="39">
        <v>113</v>
      </c>
      <c r="F18" s="40">
        <v>0.875</v>
      </c>
    </row>
    <row r="19" spans="2:27" ht="39" hidden="1" customHeight="1" thickBot="1">
      <c r="B19" s="38" t="s">
        <v>128</v>
      </c>
      <c r="C19" s="39">
        <v>176</v>
      </c>
      <c r="D19" s="39">
        <v>0</v>
      </c>
      <c r="E19" s="39">
        <v>563</v>
      </c>
      <c r="F19" s="40">
        <v>0.68799999999999994</v>
      </c>
    </row>
    <row r="20" spans="2:27" ht="39" hidden="1" customHeight="1" thickBot="1">
      <c r="B20" s="38" t="s">
        <v>130</v>
      </c>
      <c r="C20" s="39">
        <v>115</v>
      </c>
      <c r="D20" s="39">
        <v>0</v>
      </c>
      <c r="E20" s="39">
        <v>2875</v>
      </c>
      <c r="F20" s="40">
        <v>0.59299999999999997</v>
      </c>
    </row>
    <row r="21" spans="2:27" ht="39" customHeight="1">
      <c r="B21" s="38" t="s">
        <v>130</v>
      </c>
      <c r="C21" s="39">
        <v>88.7</v>
      </c>
      <c r="D21" s="39">
        <v>0</v>
      </c>
      <c r="E21" s="39">
        <v>760.5</v>
      </c>
      <c r="F21" s="40">
        <v>0.435</v>
      </c>
    </row>
    <row r="22" spans="2:27" ht="39" customHeight="1">
      <c r="B22" s="38" t="s">
        <v>131</v>
      </c>
      <c r="C22" s="39">
        <v>61</v>
      </c>
      <c r="D22" s="39">
        <v>0</v>
      </c>
      <c r="E22" s="39">
        <v>1541.5</v>
      </c>
      <c r="F22" s="40">
        <v>0.43</v>
      </c>
    </row>
    <row r="23" spans="2:27" ht="39" customHeight="1">
      <c r="B23" s="48" t="s">
        <v>132</v>
      </c>
      <c r="C23" s="45">
        <v>40</v>
      </c>
      <c r="D23" s="39">
        <v>0</v>
      </c>
      <c r="E23" s="39">
        <v>5271.5</v>
      </c>
      <c r="F23" s="40">
        <v>0.39500000000000002</v>
      </c>
    </row>
    <row r="24" spans="2:27" ht="39" customHeight="1">
      <c r="B24" s="38" t="s">
        <v>133</v>
      </c>
      <c r="C24" s="45">
        <v>23</v>
      </c>
      <c r="D24" s="39">
        <v>1159.5</v>
      </c>
      <c r="E24" s="39">
        <v>6766</v>
      </c>
      <c r="F24" s="40">
        <v>0.317</v>
      </c>
    </row>
    <row r="25" spans="2:27" ht="39" customHeight="1">
      <c r="B25" s="38" t="s">
        <v>134</v>
      </c>
      <c r="C25" s="45">
        <v>11.6</v>
      </c>
      <c r="D25" s="39">
        <v>0</v>
      </c>
      <c r="E25" s="39">
        <v>6766</v>
      </c>
      <c r="F25" s="40">
        <v>0.25</v>
      </c>
      <c r="AA25" s="36">
        <f>TYPE(C39)</f>
        <v>1</v>
      </c>
    </row>
    <row r="26" spans="2:27" ht="39" hidden="1" customHeight="1" thickBot="1">
      <c r="B26" s="38"/>
      <c r="C26" s="39"/>
      <c r="D26" s="39"/>
      <c r="E26" s="39"/>
      <c r="F26" s="40"/>
    </row>
    <row r="27" spans="2:27" ht="39" hidden="1" customHeight="1" thickBot="1">
      <c r="B27" s="38" t="s">
        <v>135</v>
      </c>
      <c r="C27" s="39">
        <v>11.6</v>
      </c>
      <c r="D27" s="39">
        <v>0</v>
      </c>
      <c r="E27" s="39">
        <v>6372</v>
      </c>
      <c r="F27" s="40">
        <v>0.25</v>
      </c>
    </row>
    <row r="28" spans="2:27" ht="39" hidden="1" customHeight="1" thickBot="1">
      <c r="B28" s="38" t="s">
        <v>136</v>
      </c>
      <c r="C28" s="39">
        <v>6.4</v>
      </c>
      <c r="D28" s="39">
        <v>3203</v>
      </c>
      <c r="E28" s="39">
        <v>3268</v>
      </c>
      <c r="F28" s="40">
        <v>0.217</v>
      </c>
    </row>
    <row r="29" spans="2:27" ht="36" customHeight="1"/>
    <row r="30" spans="2:27" ht="44.55" customHeight="1">
      <c r="B30" s="162" t="s">
        <v>137</v>
      </c>
      <c r="C30" s="154"/>
      <c r="D30" s="154"/>
      <c r="E30" s="154"/>
      <c r="F30" s="154"/>
    </row>
    <row r="31" spans="2:27" ht="19.95" customHeight="1">
      <c r="B31" s="37"/>
      <c r="C31" s="37"/>
      <c r="D31" s="37"/>
      <c r="E31" s="37"/>
      <c r="F31" s="37"/>
    </row>
    <row r="32" spans="2:27" ht="75" customHeight="1">
      <c r="B32" s="50" t="s">
        <v>121</v>
      </c>
      <c r="C32" s="161" t="s">
        <v>138</v>
      </c>
      <c r="D32" s="168" t="s">
        <v>139</v>
      </c>
      <c r="E32" s="139"/>
      <c r="F32" s="51" t="s">
        <v>140</v>
      </c>
    </row>
    <row r="33" spans="2:7" ht="22.05" customHeight="1">
      <c r="B33" s="55" t="s">
        <v>141</v>
      </c>
      <c r="C33" s="131"/>
      <c r="D33" s="141"/>
      <c r="E33" s="131"/>
      <c r="F33" s="56" t="s">
        <v>127</v>
      </c>
    </row>
    <row r="34" spans="2:7" ht="48" hidden="1" customHeight="1">
      <c r="B34" s="48" t="s">
        <v>130</v>
      </c>
      <c r="C34" s="41">
        <v>0.115</v>
      </c>
      <c r="D34" s="165" t="s">
        <v>19</v>
      </c>
      <c r="E34" s="134"/>
      <c r="F34" s="57">
        <v>693.3</v>
      </c>
    </row>
    <row r="35" spans="2:7" ht="48" customHeight="1">
      <c r="B35" s="38" t="s">
        <v>130</v>
      </c>
      <c r="C35" s="121">
        <f>AA5</f>
        <v>7.2016801369305696</v>
      </c>
      <c r="D35" s="160" t="str">
        <f>IF(LEN(C35)=0,"",
 IF(C35&lt;0,"E",
 IF(C35&lt;=5,"A",
 IF(C35&lt;=10,"B",
 IF(C35&lt;=20,"C",
 "D")))))</f>
        <v>B</v>
      </c>
      <c r="E35" s="134"/>
      <c r="F35" s="62">
        <f>Z5</f>
        <v>36.995840708414697</v>
      </c>
    </row>
    <row r="36" spans="2:7" ht="48" customHeight="1">
      <c r="B36" s="38" t="s">
        <v>131</v>
      </c>
      <c r="C36" s="121">
        <f>AA6</f>
        <v>15</v>
      </c>
      <c r="D36" s="160" t="str">
        <f>IF(LEN(C36)=0,"",
 IF(C36&lt;0,"E",
 IF(C36&lt;=5,"A",
 IF(C36&lt;=10,"B",
 IF(C36&lt;=20,"C",
 "D")))))</f>
        <v>C</v>
      </c>
      <c r="E36" s="134"/>
      <c r="F36" s="62">
        <f>Z6</f>
        <v>1516.7749547231999</v>
      </c>
    </row>
    <row r="37" spans="2:7" ht="48" customHeight="1">
      <c r="B37" s="38" t="s">
        <v>132</v>
      </c>
      <c r="C37" s="121">
        <f>AA7</f>
        <v>21</v>
      </c>
      <c r="D37" s="160" t="str">
        <f>IF(LEN(C37)=0,"",
 IF(C37&lt;0,"E",
 IF(C37&lt;=5,"A",
 IF(C37&lt;=10,"B",
 IF(C37&lt;=20,"C",
 "D")))))</f>
        <v>D</v>
      </c>
      <c r="E37" s="134"/>
      <c r="F37" s="62">
        <f>Z7</f>
        <v>2291.8528261023698</v>
      </c>
    </row>
    <row r="38" spans="2:7" ht="45" customHeight="1">
      <c r="B38" s="38" t="s">
        <v>133</v>
      </c>
      <c r="C38" s="121">
        <f>AA8</f>
        <v>7.54601191764813</v>
      </c>
      <c r="D38" s="160" t="str">
        <f>IF(LEN(C38)=0,"",
 IF(C38&lt;0,"E",
 IF(C38&lt;=5,"A",
 IF(C38&lt;=10,"B",
 IF(C38&lt;=20,"C",
 "D")))))</f>
        <v>B</v>
      </c>
      <c r="E38" s="134"/>
      <c r="F38" s="62">
        <f>Z8</f>
        <v>6611.5930119882396</v>
      </c>
    </row>
    <row r="39" spans="2:7" ht="45" customHeight="1">
      <c r="B39" s="38" t="s">
        <v>142</v>
      </c>
      <c r="C39" s="121">
        <f>AA9</f>
        <v>6.6854168180540796</v>
      </c>
      <c r="D39" s="160" t="str">
        <f>IF(LEN(C39)=0,"",
 IF(C39&lt;0,"E",
 IF(C39&lt;=5,"A",
 IF(C39&lt;=10,"B",
 IF(C39&lt;=20,"C",
 "D")))))</f>
        <v>B</v>
      </c>
      <c r="E39" s="134"/>
      <c r="F39" s="62">
        <f>Z9</f>
        <v>686.16250737508096</v>
      </c>
    </row>
    <row r="40" spans="2:7" ht="31.5" customHeight="1">
      <c r="F40" s="63"/>
    </row>
    <row r="41" spans="2:7" ht="31.5" customHeight="1">
      <c r="B41" s="166" t="s">
        <v>143</v>
      </c>
      <c r="C41" s="154"/>
      <c r="D41" s="154"/>
      <c r="E41" s="154"/>
      <c r="F41" s="154"/>
    </row>
    <row r="42" spans="2:7" ht="31.5" customHeight="1">
      <c r="B42" s="155" t="s">
        <v>144</v>
      </c>
      <c r="C42" s="154"/>
      <c r="D42" s="154"/>
      <c r="E42" s="154"/>
      <c r="F42" s="154"/>
    </row>
    <row r="43" spans="2:7" ht="31.5" customHeight="1">
      <c r="B43" s="155" t="s">
        <v>145</v>
      </c>
      <c r="C43" s="154"/>
      <c r="D43" s="154"/>
      <c r="E43" s="154"/>
      <c r="F43" s="154"/>
    </row>
    <row r="44" spans="2:7" ht="31.5" customHeight="1">
      <c r="B44" s="155" t="s">
        <v>146</v>
      </c>
      <c r="C44" s="154"/>
      <c r="D44" s="154"/>
      <c r="E44" s="154"/>
      <c r="F44" s="154"/>
    </row>
    <row r="45" spans="2:7" ht="40.049999999999997" customHeight="1">
      <c r="B45" s="155" t="s">
        <v>147</v>
      </c>
      <c r="C45" s="154"/>
      <c r="D45" s="154"/>
      <c r="E45" s="154"/>
      <c r="F45" s="154"/>
    </row>
    <row r="46" spans="2:7" ht="40.049999999999997" customHeight="1">
      <c r="B46" s="155" t="s">
        <v>148</v>
      </c>
      <c r="C46" s="154"/>
      <c r="D46" s="154"/>
      <c r="E46" s="154"/>
      <c r="F46" s="154"/>
      <c r="G46" s="42"/>
    </row>
    <row r="47" spans="2:7" ht="40.049999999999997" customHeight="1">
      <c r="B47" s="153" t="s">
        <v>149</v>
      </c>
      <c r="C47" s="154"/>
      <c r="D47" s="154"/>
      <c r="E47" s="154"/>
      <c r="F47" s="154"/>
      <c r="G47" s="43"/>
    </row>
    <row r="48" spans="2:7" ht="21" customHeight="1">
      <c r="B48" s="153"/>
      <c r="C48" s="154"/>
      <c r="D48" s="154"/>
      <c r="E48" s="154"/>
      <c r="F48" s="154"/>
    </row>
    <row r="50" spans="2:6">
      <c r="B50" s="44"/>
      <c r="C50" s="44"/>
      <c r="D50" s="44"/>
      <c r="E50" s="44"/>
      <c r="F50" s="44"/>
    </row>
  </sheetData>
  <mergeCells count="28">
    <mergeCell ref="B4:F4"/>
    <mergeCell ref="B47:F47"/>
    <mergeCell ref="D34:E34"/>
    <mergeCell ref="B46:F46"/>
    <mergeCell ref="D36:E36"/>
    <mergeCell ref="B43:F43"/>
    <mergeCell ref="B12:F12"/>
    <mergeCell ref="B6:F6"/>
    <mergeCell ref="B5:F5"/>
    <mergeCell ref="D32:E33"/>
    <mergeCell ref="B41:F41"/>
    <mergeCell ref="D35:E35"/>
    <mergeCell ref="B48:F48"/>
    <mergeCell ref="B42:F42"/>
    <mergeCell ref="B11:F11"/>
    <mergeCell ref="B8:F8"/>
    <mergeCell ref="B13:F13"/>
    <mergeCell ref="B44:F44"/>
    <mergeCell ref="D16:E16"/>
    <mergeCell ref="B10:F10"/>
    <mergeCell ref="D37:E37"/>
    <mergeCell ref="C32:C33"/>
    <mergeCell ref="B9:F9"/>
    <mergeCell ref="D39:E39"/>
    <mergeCell ref="B30:F30"/>
    <mergeCell ref="D15:E15"/>
    <mergeCell ref="D38:E38"/>
    <mergeCell ref="B45:F45"/>
  </mergeCells>
  <conditionalFormatting sqref="D35:E39">
    <cfRule type="containsText" dxfId="4" priority="5" operator="containsText" text="A">
      <formula>NOT(ISERROR(SEARCH("A",D35)))</formula>
    </cfRule>
    <cfRule type="containsText" dxfId="3" priority="4" operator="containsText" text="B">
      <formula>NOT(ISERROR(SEARCH("B",D35)))</formula>
    </cfRule>
    <cfRule type="containsText" dxfId="2" priority="1" operator="containsText" text="C">
      <formula>NOT(ISERROR(SEARCH("C",D35)))</formula>
    </cfRule>
    <cfRule type="containsText" dxfId="1" priority="2" operator="containsText" text="D">
      <formula>NOT(ISERROR(SEARCH("D",D35)))</formula>
    </cfRule>
  </conditionalFormatting>
  <conditionalFormatting sqref="D35:E35">
    <cfRule type="containsText" dxfId="0" priority="3" operator="containsText" text="C">
      <formula>NOT(ISERROR(SEARCH("C",D35)))</formula>
    </cfRule>
  </conditionalFormatting>
  <pageMargins left="0.7" right="0.7" top="0.75" bottom="0.75" header="0.3" footer="0.3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11"/>
  <sheetViews>
    <sheetView workbookViewId="0">
      <selection activeCell="L23" sqref="L23"/>
    </sheetView>
  </sheetViews>
  <sheetFormatPr defaultRowHeight="13.2"/>
  <sheetData>
    <row r="1" spans="1:9">
      <c r="A1" s="112">
        <v>1</v>
      </c>
      <c r="B1" s="112" t="s">
        <v>74</v>
      </c>
      <c r="C1" s="112">
        <v>22</v>
      </c>
      <c r="D1" s="112">
        <v>122.5</v>
      </c>
      <c r="E1" s="112">
        <v>5.5</v>
      </c>
      <c r="F1" s="112">
        <v>20</v>
      </c>
      <c r="G1" s="112">
        <v>4.7779999999999996</v>
      </c>
      <c r="H1" s="112">
        <v>0.36099999999999999</v>
      </c>
      <c r="I1" s="112">
        <v>4.6529999999999996</v>
      </c>
    </row>
    <row r="2" spans="1:9">
      <c r="A2" s="112">
        <v>2</v>
      </c>
      <c r="B2" s="112" t="s">
        <v>74</v>
      </c>
      <c r="C2" s="112">
        <v>122.5</v>
      </c>
      <c r="D2" s="112">
        <v>6882</v>
      </c>
      <c r="E2" s="112">
        <v>4.5</v>
      </c>
      <c r="F2" s="112">
        <v>13.5</v>
      </c>
      <c r="G2" s="112">
        <v>3.92</v>
      </c>
      <c r="H2" s="112">
        <v>0.28999999999999998</v>
      </c>
      <c r="I2" s="112">
        <v>3.7949999999999999</v>
      </c>
    </row>
    <row r="3" spans="1:9">
      <c r="A3" s="112">
        <v>3</v>
      </c>
      <c r="B3" s="112" t="s">
        <v>74</v>
      </c>
      <c r="C3" s="112">
        <v>6882</v>
      </c>
      <c r="D3" s="112">
        <v>14338</v>
      </c>
      <c r="E3" s="112">
        <v>4.5</v>
      </c>
      <c r="F3" s="112">
        <v>15.2</v>
      </c>
      <c r="G3" s="112">
        <v>3.8260000000000001</v>
      </c>
      <c r="H3" s="112">
        <v>0.33700000000000002</v>
      </c>
      <c r="I3" s="112">
        <v>3.7010000000000001</v>
      </c>
    </row>
    <row r="4" spans="1:9">
      <c r="A4" s="112">
        <v>4</v>
      </c>
      <c r="B4" s="112" t="s">
        <v>77</v>
      </c>
      <c r="C4" s="112">
        <v>11579</v>
      </c>
      <c r="D4" s="112">
        <v>14338</v>
      </c>
      <c r="E4" s="112">
        <v>7</v>
      </c>
      <c r="F4" s="112">
        <v>32</v>
      </c>
      <c r="G4" s="112">
        <v>6.0940000000000003</v>
      </c>
      <c r="H4" s="112">
        <v>0.45300000000000001</v>
      </c>
      <c r="I4" s="112">
        <v>5.9690000000000003</v>
      </c>
    </row>
    <row r="5" spans="1:9">
      <c r="A5" s="112">
        <v>5</v>
      </c>
      <c r="B5" s="112" t="s">
        <v>80</v>
      </c>
      <c r="C5" s="112">
        <v>22</v>
      </c>
      <c r="D5" s="112">
        <v>10855.5</v>
      </c>
      <c r="E5" s="112">
        <v>9.625</v>
      </c>
      <c r="F5" s="112">
        <v>53.5</v>
      </c>
      <c r="G5" s="112">
        <v>8.5350000000000001</v>
      </c>
      <c r="H5" s="112">
        <v>0.54500000000000004</v>
      </c>
      <c r="I5" s="112">
        <v>8.3789999999999996</v>
      </c>
    </row>
    <row r="6" spans="1:9">
      <c r="A6" s="112">
        <v>6</v>
      </c>
      <c r="B6" s="112" t="s">
        <v>80</v>
      </c>
      <c r="C6" s="112">
        <v>10855.5</v>
      </c>
      <c r="D6" s="112">
        <v>12432.5</v>
      </c>
      <c r="E6" s="112">
        <v>9.625</v>
      </c>
      <c r="F6" s="112">
        <v>58.4</v>
      </c>
      <c r="G6" s="112">
        <v>8.4350000000000005</v>
      </c>
      <c r="H6" s="112">
        <v>0.59499999999999997</v>
      </c>
      <c r="I6" s="112">
        <v>8.2789999999999999</v>
      </c>
    </row>
    <row r="7" spans="1:9">
      <c r="A7" s="112">
        <v>7</v>
      </c>
      <c r="B7" s="112" t="s">
        <v>83</v>
      </c>
      <c r="C7" s="112">
        <v>22</v>
      </c>
      <c r="D7" s="112">
        <v>338</v>
      </c>
      <c r="E7" s="112">
        <v>13.375</v>
      </c>
      <c r="F7" s="112">
        <v>86</v>
      </c>
      <c r="G7" s="112">
        <v>12.125</v>
      </c>
      <c r="H7" s="112">
        <v>0.625</v>
      </c>
      <c r="I7" s="112">
        <v>11.968999999999999</v>
      </c>
    </row>
    <row r="8" spans="1:9">
      <c r="A8" s="112">
        <v>8</v>
      </c>
      <c r="B8" s="112" t="s">
        <v>83</v>
      </c>
      <c r="C8" s="112">
        <v>338</v>
      </c>
      <c r="D8" s="112">
        <v>8421</v>
      </c>
      <c r="E8" s="112">
        <v>13.375</v>
      </c>
      <c r="F8" s="112">
        <v>72</v>
      </c>
      <c r="G8" s="112">
        <v>12.347</v>
      </c>
      <c r="H8" s="112">
        <v>0.51400000000000001</v>
      </c>
      <c r="I8" s="112">
        <v>12.191000000000001</v>
      </c>
    </row>
    <row r="9" spans="1:9">
      <c r="A9">
        <v>9</v>
      </c>
      <c r="B9" t="s">
        <v>83</v>
      </c>
      <c r="C9">
        <v>8421</v>
      </c>
      <c r="D9">
        <v>11132.5</v>
      </c>
      <c r="E9">
        <v>13.375</v>
      </c>
      <c r="F9">
        <v>86</v>
      </c>
      <c r="G9">
        <v>12.125</v>
      </c>
      <c r="H9">
        <v>0.625</v>
      </c>
      <c r="I9">
        <v>11.968999999999999</v>
      </c>
    </row>
    <row r="10" spans="1:9">
      <c r="A10">
        <v>10</v>
      </c>
      <c r="B10" t="s">
        <v>88</v>
      </c>
      <c r="C10">
        <v>22</v>
      </c>
      <c r="D10">
        <v>5016.5</v>
      </c>
      <c r="E10">
        <v>18.625</v>
      </c>
      <c r="F10">
        <v>115</v>
      </c>
      <c r="G10">
        <v>17.439</v>
      </c>
      <c r="H10">
        <v>0.59299999999999997</v>
      </c>
      <c r="I10">
        <v>17.251000000000001</v>
      </c>
    </row>
    <row r="11" spans="1:9">
      <c r="A11">
        <v>11</v>
      </c>
      <c r="B11" t="s">
        <v>150</v>
      </c>
      <c r="C11">
        <v>22</v>
      </c>
      <c r="D11">
        <v>2829</v>
      </c>
      <c r="E11">
        <v>24</v>
      </c>
      <c r="F11">
        <v>176</v>
      </c>
      <c r="G11">
        <v>22</v>
      </c>
      <c r="H11">
        <v>1</v>
      </c>
      <c r="I11">
        <v>21.875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Q36"/>
  <sheetViews>
    <sheetView topLeftCell="D1" workbookViewId="0">
      <selection activeCell="Q2" sqref="Q2:Q7"/>
    </sheetView>
  </sheetViews>
  <sheetFormatPr defaultRowHeight="13.2"/>
  <cols>
    <col min="2" max="2" width="14.77734375" customWidth="1"/>
    <col min="3" max="3" width="18.6640625" customWidth="1"/>
    <col min="4" max="4" width="16.77734375" customWidth="1"/>
    <col min="5" max="5" width="19.5546875" customWidth="1"/>
    <col min="6" max="6" width="17.21875" customWidth="1"/>
    <col min="7" max="7" width="13.33203125" customWidth="1"/>
    <col min="8" max="8" width="15.44140625" customWidth="1"/>
    <col min="9" max="9" width="10" customWidth="1"/>
    <col min="10" max="10" width="13.21875" customWidth="1"/>
    <col min="11" max="11" width="12.5546875" customWidth="1"/>
    <col min="12" max="12" width="14.33203125" customWidth="1"/>
    <col min="13" max="13" width="16.88671875" customWidth="1"/>
    <col min="14" max="14" width="14.6640625" customWidth="1"/>
    <col min="16" max="16" width="13.6640625" customWidth="1"/>
    <col min="17" max="17" width="11.21875" customWidth="1"/>
  </cols>
  <sheetData>
    <row r="1" spans="1:17">
      <c r="A1" s="101" t="s">
        <v>151</v>
      </c>
      <c r="B1" s="101" t="s">
        <v>152</v>
      </c>
      <c r="C1" s="101" t="s">
        <v>153</v>
      </c>
      <c r="D1" s="101" t="s">
        <v>154</v>
      </c>
      <c r="E1" s="101" t="s">
        <v>155</v>
      </c>
      <c r="F1" s="101" t="s">
        <v>156</v>
      </c>
      <c r="G1" s="102"/>
      <c r="H1" s="123" t="s">
        <v>151</v>
      </c>
      <c r="I1" s="123" t="s">
        <v>152</v>
      </c>
      <c r="J1" s="101" t="s">
        <v>157</v>
      </c>
      <c r="K1" s="101" t="s">
        <v>158</v>
      </c>
      <c r="L1" s="101" t="s">
        <v>159</v>
      </c>
      <c r="M1" s="101" t="s">
        <v>160</v>
      </c>
      <c r="N1" s="101" t="s">
        <v>161</v>
      </c>
      <c r="O1" s="65"/>
      <c r="P1" s="65"/>
      <c r="Q1" s="65"/>
    </row>
    <row r="2" spans="1:17">
      <c r="A2" s="101">
        <v>0.08</v>
      </c>
      <c r="B2" s="101">
        <v>238.26</v>
      </c>
      <c r="C2" s="103" t="s">
        <v>162</v>
      </c>
      <c r="D2" s="103" t="s">
        <v>163</v>
      </c>
      <c r="E2" s="103" t="s">
        <v>164</v>
      </c>
      <c r="F2" s="103" t="s">
        <v>165</v>
      </c>
      <c r="G2" s="102"/>
      <c r="H2" s="104">
        <f t="shared" ref="H2:H14" si="0">A2</f>
        <v>0.08</v>
      </c>
      <c r="I2" s="104">
        <f t="shared" ref="I2:I14" si="1">B2</f>
        <v>238.26</v>
      </c>
      <c r="J2" s="103" t="s">
        <v>166</v>
      </c>
      <c r="K2" s="103" t="s">
        <v>167</v>
      </c>
      <c r="L2" s="103" t="s">
        <v>168</v>
      </c>
      <c r="M2" s="103" t="s">
        <v>169</v>
      </c>
      <c r="N2" s="101"/>
      <c r="O2" s="65"/>
      <c r="P2" s="65" t="str">
        <f t="shared" ref="P2:P14" si="2">C2&amp;IF(D2="","","-")&amp;D2&amp;IF(E2="","","-")&amp;E2&amp;IF(F2="","","-")&amp;F2</f>
        <v>18-37-49-55</v>
      </c>
      <c r="Q2" s="65" t="str">
        <f t="shared" ref="Q2:Q14" si="3">J2&amp;IF(K2="","","-")&amp;K2&amp;IF(L2="","","-")&amp;L2&amp;IF(M2="","","-")&amp;M2</f>
        <v>10-28-44-53</v>
      </c>
    </row>
    <row r="3" spans="1:17">
      <c r="A3" s="101">
        <v>238.26</v>
      </c>
      <c r="B3" s="101">
        <v>760.5</v>
      </c>
      <c r="C3" s="103" t="s">
        <v>162</v>
      </c>
      <c r="D3" s="103" t="s">
        <v>163</v>
      </c>
      <c r="E3" s="103" t="s">
        <v>164</v>
      </c>
      <c r="F3" s="103" t="s">
        <v>165</v>
      </c>
      <c r="G3" s="102"/>
      <c r="H3" s="104">
        <f t="shared" si="0"/>
        <v>238.26</v>
      </c>
      <c r="I3" s="104">
        <f t="shared" si="1"/>
        <v>760.5</v>
      </c>
      <c r="J3" s="103" t="s">
        <v>166</v>
      </c>
      <c r="K3" s="103" t="s">
        <v>167</v>
      </c>
      <c r="L3" s="103" t="s">
        <v>168</v>
      </c>
      <c r="M3" s="103" t="s">
        <v>169</v>
      </c>
      <c r="N3" s="101"/>
      <c r="O3" s="65"/>
      <c r="P3" s="65" t="str">
        <f t="shared" si="2"/>
        <v>18-37-49-55</v>
      </c>
      <c r="Q3" s="65" t="str">
        <f t="shared" si="3"/>
        <v>10-28-44-53</v>
      </c>
    </row>
    <row r="4" spans="1:17">
      <c r="A4" s="101">
        <v>760.5</v>
      </c>
      <c r="B4" s="101">
        <v>1159.5</v>
      </c>
      <c r="C4" s="103" t="s">
        <v>170</v>
      </c>
      <c r="D4" s="103" t="s">
        <v>171</v>
      </c>
      <c r="E4" s="122" t="s">
        <v>172</v>
      </c>
      <c r="F4" s="101"/>
      <c r="G4" s="102"/>
      <c r="H4" s="104">
        <f t="shared" si="0"/>
        <v>760.5</v>
      </c>
      <c r="I4" s="104">
        <f t="shared" si="1"/>
        <v>1159.5</v>
      </c>
      <c r="J4" s="103" t="s">
        <v>166</v>
      </c>
      <c r="K4" s="103" t="s">
        <v>173</v>
      </c>
      <c r="L4" s="122" t="s">
        <v>174</v>
      </c>
      <c r="M4" s="101"/>
      <c r="N4" s="101"/>
      <c r="O4" s="65"/>
      <c r="P4" s="65" t="str">
        <f t="shared" si="2"/>
        <v>20-38-50</v>
      </c>
      <c r="Q4" s="65" t="str">
        <f t="shared" si="3"/>
        <v>10-32-43</v>
      </c>
    </row>
    <row r="5" spans="1:17">
      <c r="A5" s="101">
        <v>1159.5</v>
      </c>
      <c r="B5" s="101">
        <v>1541.5</v>
      </c>
      <c r="C5" s="103" t="s">
        <v>175</v>
      </c>
      <c r="D5" s="103" t="s">
        <v>176</v>
      </c>
      <c r="E5" s="103" t="s">
        <v>177</v>
      </c>
      <c r="F5" s="103" t="s">
        <v>169</v>
      </c>
      <c r="G5" s="102"/>
      <c r="H5" s="104">
        <f t="shared" si="0"/>
        <v>1159.5</v>
      </c>
      <c r="I5" s="104">
        <f t="shared" si="1"/>
        <v>1541.5</v>
      </c>
      <c r="J5" s="103" t="s">
        <v>166</v>
      </c>
      <c r="K5" s="103" t="s">
        <v>178</v>
      </c>
      <c r="L5" s="103" t="s">
        <v>174</v>
      </c>
      <c r="M5" s="103" t="s">
        <v>172</v>
      </c>
      <c r="N5" s="101"/>
      <c r="O5" s="65"/>
      <c r="P5" s="65" t="str">
        <f t="shared" si="2"/>
        <v>19-39-48-53</v>
      </c>
      <c r="Q5" s="65" t="str">
        <f t="shared" si="3"/>
        <v>10-33-43-50</v>
      </c>
    </row>
    <row r="6" spans="1:17">
      <c r="A6" s="101">
        <v>1541.5</v>
      </c>
      <c r="B6" s="101">
        <v>5271.5</v>
      </c>
      <c r="C6" s="103" t="s">
        <v>162</v>
      </c>
      <c r="D6" s="103" t="s">
        <v>179</v>
      </c>
      <c r="E6" s="103" t="s">
        <v>177</v>
      </c>
      <c r="F6" s="101"/>
      <c r="G6" s="102"/>
      <c r="H6" s="104">
        <f t="shared" si="0"/>
        <v>1541.5</v>
      </c>
      <c r="I6" s="104">
        <f t="shared" si="1"/>
        <v>5271.5</v>
      </c>
      <c r="J6" s="103" t="s">
        <v>180</v>
      </c>
      <c r="K6" s="103" t="s">
        <v>181</v>
      </c>
      <c r="L6" s="103" t="s">
        <v>182</v>
      </c>
      <c r="M6" s="101"/>
      <c r="N6" s="101"/>
      <c r="O6" s="65"/>
      <c r="P6" s="65" t="str">
        <f t="shared" si="2"/>
        <v>18-36-48</v>
      </c>
      <c r="Q6" s="65" t="str">
        <f t="shared" si="3"/>
        <v>21-52-71</v>
      </c>
    </row>
    <row r="7" spans="1:17">
      <c r="A7" s="101">
        <v>5271.5</v>
      </c>
      <c r="B7" s="101">
        <v>6765.95</v>
      </c>
      <c r="C7" s="103" t="s">
        <v>180</v>
      </c>
      <c r="D7" s="103" t="s">
        <v>168</v>
      </c>
      <c r="E7" s="101"/>
      <c r="F7" s="101"/>
      <c r="G7" s="102"/>
      <c r="H7" s="104">
        <f t="shared" si="0"/>
        <v>5271.5</v>
      </c>
      <c r="I7" s="104">
        <f t="shared" si="1"/>
        <v>6765.95</v>
      </c>
      <c r="J7" s="103" t="s">
        <v>180</v>
      </c>
      <c r="K7" s="103" t="s">
        <v>181</v>
      </c>
      <c r="L7" s="101"/>
      <c r="M7" s="101"/>
      <c r="N7" s="101"/>
      <c r="O7" s="65"/>
      <c r="P7" s="65" t="str">
        <f t="shared" si="2"/>
        <v>21-44</v>
      </c>
      <c r="Q7" s="65" t="str">
        <f t="shared" si="3"/>
        <v>21-52</v>
      </c>
    </row>
    <row r="8" spans="1:17">
      <c r="A8" s="101"/>
      <c r="B8" s="101"/>
      <c r="C8" s="101"/>
      <c r="D8" s="101"/>
      <c r="E8" s="101"/>
      <c r="F8" s="101"/>
      <c r="G8" s="102"/>
      <c r="H8" s="104">
        <f t="shared" si="0"/>
        <v>0</v>
      </c>
      <c r="I8" s="104">
        <f t="shared" si="1"/>
        <v>0</v>
      </c>
      <c r="J8" s="101"/>
      <c r="K8" s="101"/>
      <c r="L8" s="101"/>
      <c r="M8" s="101"/>
      <c r="N8" s="101"/>
      <c r="O8" s="65"/>
      <c r="P8" s="65" t="str">
        <f t="shared" si="2"/>
        <v/>
      </c>
      <c r="Q8" s="65" t="str">
        <f t="shared" si="3"/>
        <v/>
      </c>
    </row>
    <row r="9" spans="1:17">
      <c r="A9" s="101"/>
      <c r="B9" s="101"/>
      <c r="C9" s="101"/>
      <c r="D9" s="101"/>
      <c r="E9" s="101"/>
      <c r="F9" s="101"/>
      <c r="G9" s="102"/>
      <c r="H9" s="104">
        <f t="shared" si="0"/>
        <v>0</v>
      </c>
      <c r="I9" s="104">
        <f t="shared" si="1"/>
        <v>0</v>
      </c>
      <c r="J9" s="101"/>
      <c r="K9" s="101"/>
      <c r="L9" s="101"/>
      <c r="M9" s="101"/>
      <c r="N9" s="101"/>
      <c r="O9" s="65"/>
      <c r="P9" s="65" t="str">
        <f t="shared" si="2"/>
        <v/>
      </c>
      <c r="Q9" s="65" t="str">
        <f t="shared" si="3"/>
        <v/>
      </c>
    </row>
    <row r="10" spans="1:17">
      <c r="A10" s="101"/>
      <c r="B10" s="101"/>
      <c r="C10" s="101"/>
      <c r="D10" s="101"/>
      <c r="E10" s="101"/>
      <c r="F10" s="101"/>
      <c r="G10" s="102"/>
      <c r="H10" s="104">
        <f t="shared" si="0"/>
        <v>0</v>
      </c>
      <c r="I10" s="104">
        <f t="shared" si="1"/>
        <v>0</v>
      </c>
      <c r="J10" s="101"/>
      <c r="K10" s="101"/>
      <c r="L10" s="101"/>
      <c r="M10" s="101"/>
      <c r="N10" s="101"/>
      <c r="O10" s="65"/>
      <c r="P10" s="65" t="str">
        <f t="shared" si="2"/>
        <v/>
      </c>
      <c r="Q10" s="65" t="str">
        <f t="shared" si="3"/>
        <v/>
      </c>
    </row>
    <row r="11" spans="1:17">
      <c r="A11" s="101"/>
      <c r="B11" s="101"/>
      <c r="C11" s="101"/>
      <c r="D11" s="101"/>
      <c r="E11" s="101"/>
      <c r="F11" s="101"/>
      <c r="G11" s="102"/>
      <c r="H11" s="104">
        <f t="shared" si="0"/>
        <v>0</v>
      </c>
      <c r="I11" s="104">
        <f t="shared" si="1"/>
        <v>0</v>
      </c>
      <c r="J11" s="101"/>
      <c r="K11" s="101"/>
      <c r="L11" s="101"/>
      <c r="M11" s="101"/>
      <c r="N11" s="101"/>
      <c r="O11" s="65"/>
      <c r="P11" s="65" t="str">
        <f t="shared" si="2"/>
        <v/>
      </c>
      <c r="Q11" s="65" t="str">
        <f t="shared" si="3"/>
        <v/>
      </c>
    </row>
    <row r="12" spans="1:17">
      <c r="A12" s="101"/>
      <c r="B12" s="101"/>
      <c r="C12" s="101"/>
      <c r="D12" s="101"/>
      <c r="E12" s="101"/>
      <c r="F12" s="101"/>
      <c r="G12" s="102"/>
      <c r="H12" s="104">
        <f t="shared" si="0"/>
        <v>0</v>
      </c>
      <c r="I12" s="104">
        <f t="shared" si="1"/>
        <v>0</v>
      </c>
      <c r="J12" s="101"/>
      <c r="K12" s="101"/>
      <c r="L12" s="101"/>
      <c r="M12" s="101"/>
      <c r="N12" s="101"/>
      <c r="O12" s="65"/>
      <c r="P12" s="65" t="str">
        <f t="shared" si="2"/>
        <v/>
      </c>
      <c r="Q12" s="65" t="str">
        <f t="shared" si="3"/>
        <v/>
      </c>
    </row>
    <row r="13" spans="1:17">
      <c r="A13" s="101"/>
      <c r="B13" s="101"/>
      <c r="C13" s="101"/>
      <c r="D13" s="101"/>
      <c r="E13" s="101"/>
      <c r="F13" s="101"/>
      <c r="G13" s="102"/>
      <c r="H13" s="104">
        <f t="shared" si="0"/>
        <v>0</v>
      </c>
      <c r="I13" s="104">
        <f t="shared" si="1"/>
        <v>0</v>
      </c>
      <c r="J13" s="101"/>
      <c r="K13" s="101"/>
      <c r="L13" s="101"/>
      <c r="M13" s="101"/>
      <c r="N13" s="101"/>
      <c r="O13" s="65"/>
      <c r="P13" s="65" t="str">
        <f t="shared" si="2"/>
        <v/>
      </c>
      <c r="Q13" s="65" t="str">
        <f t="shared" si="3"/>
        <v/>
      </c>
    </row>
    <row r="14" spans="1:17">
      <c r="A14" s="101"/>
      <c r="B14" s="101"/>
      <c r="C14" s="101"/>
      <c r="D14" s="101"/>
      <c r="E14" s="101"/>
      <c r="F14" s="101"/>
      <c r="G14" s="102"/>
      <c r="H14" s="104">
        <f t="shared" si="0"/>
        <v>0</v>
      </c>
      <c r="I14" s="104">
        <f t="shared" si="1"/>
        <v>0</v>
      </c>
      <c r="J14" s="101"/>
      <c r="K14" s="101"/>
      <c r="L14" s="101"/>
      <c r="M14" s="101"/>
      <c r="N14" s="101"/>
      <c r="O14" s="65"/>
      <c r="P14" s="65" t="str">
        <f t="shared" si="2"/>
        <v/>
      </c>
      <c r="Q14" s="65" t="str">
        <f t="shared" si="3"/>
        <v/>
      </c>
    </row>
    <row r="15" spans="1:17">
      <c r="A15" s="169" t="s">
        <v>183</v>
      </c>
      <c r="B15" s="105" t="str">
        <f t="array" ref="B15:N16">TRANSPOSE(P2:Q14)</f>
        <v>18-37-49-55</v>
      </c>
      <c r="C15" s="102" t="str">
        <v>18-37-49-55</v>
      </c>
      <c r="D15" s="102" t="str">
        <v>20-38-50</v>
      </c>
      <c r="E15" s="102" t="str">
        <v>19-39-48-53</v>
      </c>
      <c r="F15" s="102" t="str">
        <v>18-36-48</v>
      </c>
      <c r="G15" s="102" t="str">
        <v>21-44</v>
      </c>
      <c r="H15" s="65" t="str">
        <v/>
      </c>
      <c r="I15" s="65" t="str">
        <v/>
      </c>
      <c r="J15" s="102" t="str">
        <v/>
      </c>
      <c r="K15" s="102" t="str">
        <v/>
      </c>
      <c r="L15" s="102" t="str">
        <v/>
      </c>
      <c r="M15" s="102" t="str">
        <v/>
      </c>
      <c r="N15" s="102" t="str">
        <v/>
      </c>
      <c r="O15" s="65"/>
      <c r="P15" s="65"/>
      <c r="Q15" s="65"/>
    </row>
    <row r="16" spans="1:17">
      <c r="A16" s="170"/>
      <c r="B16" s="105" t="str">
        <v>10-28-44-53</v>
      </c>
      <c r="C16" s="105" t="str">
        <v>10-28-44-53</v>
      </c>
      <c r="D16" s="105" t="str">
        <v>10-32-43</v>
      </c>
      <c r="E16" s="105" t="str">
        <v>10-33-43-50</v>
      </c>
      <c r="F16" s="105" t="str">
        <v>21-52-71</v>
      </c>
      <c r="G16" s="105" t="str">
        <v>21-52</v>
      </c>
      <c r="H16" s="105" t="str">
        <v/>
      </c>
      <c r="I16" s="105" t="str">
        <v/>
      </c>
      <c r="J16" s="105" t="str">
        <v/>
      </c>
      <c r="K16" s="105" t="str">
        <v/>
      </c>
      <c r="L16" s="105" t="str">
        <v/>
      </c>
      <c r="M16" s="105" t="str">
        <v/>
      </c>
      <c r="N16" s="105" t="str">
        <v/>
      </c>
      <c r="O16" s="65"/>
      <c r="P16" s="65"/>
      <c r="Q16" s="65"/>
    </row>
    <row r="17" spans="1:17">
      <c r="A17" s="111"/>
      <c r="B17" s="6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65"/>
      <c r="P17" s="65"/>
      <c r="Q17" s="65"/>
    </row>
    <row r="18" spans="1:17" ht="13.8" customHeight="1" thickBot="1">
      <c r="A18" s="111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</row>
    <row r="19" spans="1:17" ht="13.2" customHeight="1">
      <c r="A19" s="111"/>
      <c r="B19" s="65"/>
      <c r="C19" s="65"/>
      <c r="D19" s="65"/>
      <c r="E19" s="65"/>
      <c r="F19" s="65"/>
      <c r="G19" s="65"/>
      <c r="H19" s="65"/>
      <c r="I19" s="171" t="s">
        <v>184</v>
      </c>
      <c r="J19" s="172"/>
      <c r="K19" s="172"/>
      <c r="L19" s="173"/>
      <c r="M19" s="65"/>
      <c r="N19" s="65"/>
      <c r="O19" s="65"/>
      <c r="P19" s="65"/>
      <c r="Q19" s="65"/>
    </row>
    <row r="20" spans="1:17" ht="13.2" customHeight="1">
      <c r="A20" s="111"/>
      <c r="B20" s="65"/>
      <c r="C20" s="65"/>
      <c r="D20" s="65"/>
      <c r="E20" s="65"/>
      <c r="F20" s="65"/>
      <c r="G20" s="65"/>
      <c r="H20" s="65"/>
      <c r="I20" s="174"/>
      <c r="J20" s="175"/>
      <c r="K20" s="175"/>
      <c r="L20" s="176"/>
      <c r="M20" s="65"/>
      <c r="N20" s="65"/>
      <c r="O20" s="65"/>
      <c r="P20" s="65"/>
      <c r="Q20" s="65"/>
    </row>
    <row r="21" spans="1:17">
      <c r="A21" s="111"/>
      <c r="B21" s="65"/>
      <c r="C21" s="65"/>
      <c r="D21" s="65"/>
      <c r="E21" s="65"/>
      <c r="F21" s="65"/>
      <c r="G21" s="65"/>
      <c r="H21" s="65"/>
      <c r="I21" s="106" t="str">
        <f t="array" ref="I21:L33">IF(C2:F14 = "","","A" &amp;C2:F14)</f>
        <v>A18</v>
      </c>
      <c r="J21" s="105" t="str">
        <v>A37</v>
      </c>
      <c r="K21" s="105" t="str">
        <v>A49</v>
      </c>
      <c r="L21" s="107" t="str">
        <v>A55</v>
      </c>
      <c r="M21" s="65"/>
      <c r="N21" s="65"/>
      <c r="O21" s="65"/>
      <c r="P21" s="65"/>
      <c r="Q21" s="65"/>
    </row>
    <row r="22" spans="1:17">
      <c r="A22" s="111"/>
      <c r="B22" s="65"/>
      <c r="C22" s="65"/>
      <c r="D22" s="65"/>
      <c r="E22" s="65"/>
      <c r="F22" s="65"/>
      <c r="G22" s="65"/>
      <c r="H22" s="65"/>
      <c r="I22" s="106" t="str">
        <v>A18</v>
      </c>
      <c r="J22" s="105" t="str">
        <v>A37</v>
      </c>
      <c r="K22" s="105" t="str">
        <v>A49</v>
      </c>
      <c r="L22" s="107" t="str">
        <v>A55</v>
      </c>
      <c r="M22" s="65"/>
      <c r="N22" s="65"/>
      <c r="O22" s="65"/>
      <c r="P22" s="65"/>
      <c r="Q22" s="65"/>
    </row>
    <row r="23" spans="1:17">
      <c r="A23" s="111"/>
      <c r="B23" s="65"/>
      <c r="C23" s="65"/>
      <c r="D23" s="65"/>
      <c r="E23" s="65"/>
      <c r="F23" s="65"/>
      <c r="G23" s="65"/>
      <c r="H23" s="65"/>
      <c r="I23" s="106" t="str">
        <v>A20</v>
      </c>
      <c r="J23" s="105" t="str">
        <v>A38</v>
      </c>
      <c r="K23" s="105" t="str">
        <v>A50</v>
      </c>
      <c r="L23" s="107" t="str">
        <v/>
      </c>
      <c r="M23" s="65"/>
      <c r="N23" s="65"/>
      <c r="O23" s="65"/>
      <c r="P23" s="65"/>
      <c r="Q23" s="65"/>
    </row>
    <row r="24" spans="1:17">
      <c r="A24" s="111"/>
      <c r="B24" s="65"/>
      <c r="C24" s="65"/>
      <c r="D24" s="65"/>
      <c r="E24" s="65"/>
      <c r="F24" s="65"/>
      <c r="G24" s="65"/>
      <c r="H24" s="65"/>
      <c r="I24" s="106" t="str">
        <v>A19</v>
      </c>
      <c r="J24" s="105" t="str">
        <v>A39</v>
      </c>
      <c r="K24" s="105" t="str">
        <v>A48</v>
      </c>
      <c r="L24" s="107" t="str">
        <v>A53</v>
      </c>
      <c r="M24" s="65"/>
      <c r="N24" s="65"/>
      <c r="O24" s="65"/>
      <c r="P24" s="65"/>
      <c r="Q24" s="65"/>
    </row>
    <row r="25" spans="1:17">
      <c r="A25" s="111"/>
      <c r="B25" s="65"/>
      <c r="C25" s="65"/>
      <c r="D25" s="65"/>
      <c r="E25" s="65"/>
      <c r="F25" s="65"/>
      <c r="G25" s="65"/>
      <c r="H25" s="65"/>
      <c r="I25" s="106" t="str">
        <v>A18</v>
      </c>
      <c r="J25" s="105" t="str">
        <v>A36</v>
      </c>
      <c r="K25" s="105" t="str">
        <v>A48</v>
      </c>
      <c r="L25" s="107" t="str">
        <v/>
      </c>
      <c r="M25" s="65"/>
      <c r="N25" s="65"/>
      <c r="O25" s="65"/>
      <c r="P25" s="65"/>
      <c r="Q25" s="65"/>
    </row>
    <row r="26" spans="1:17">
      <c r="A26" s="111"/>
      <c r="B26" s="65"/>
      <c r="C26" s="65"/>
      <c r="D26" s="65"/>
      <c r="E26" s="65"/>
      <c r="F26" s="65"/>
      <c r="G26" s="65"/>
      <c r="H26" s="65"/>
      <c r="I26" s="106" t="str">
        <v>A21</v>
      </c>
      <c r="J26" s="105" t="str">
        <v>A44</v>
      </c>
      <c r="K26" s="105" t="str">
        <v/>
      </c>
      <c r="L26" s="107" t="str">
        <v/>
      </c>
      <c r="M26" s="65"/>
      <c r="N26" s="65"/>
      <c r="O26" s="65"/>
      <c r="P26" s="65"/>
      <c r="Q26" s="65"/>
    </row>
    <row r="27" spans="1:17">
      <c r="A27" s="111"/>
      <c r="B27" s="65"/>
      <c r="C27" s="65"/>
      <c r="D27" s="65"/>
      <c r="E27" s="65"/>
      <c r="F27" s="65"/>
      <c r="G27" s="65"/>
      <c r="H27" s="65"/>
      <c r="I27" s="106" t="str">
        <v/>
      </c>
      <c r="J27" s="105" t="str">
        <v/>
      </c>
      <c r="K27" s="105" t="str">
        <v/>
      </c>
      <c r="L27" s="107" t="str">
        <v/>
      </c>
      <c r="M27" s="65"/>
      <c r="N27" s="65"/>
      <c r="O27" s="65"/>
      <c r="P27" s="65"/>
      <c r="Q27" s="65"/>
    </row>
    <row r="28" spans="1:17">
      <c r="A28" s="111"/>
      <c r="B28" s="111"/>
      <c r="C28" s="65"/>
      <c r="D28" s="65"/>
      <c r="E28" s="65"/>
      <c r="F28" s="65"/>
      <c r="G28" s="65"/>
      <c r="H28" s="65"/>
      <c r="I28" s="106" t="str">
        <v/>
      </c>
      <c r="J28" s="105" t="str">
        <v/>
      </c>
      <c r="K28" s="105" t="str">
        <v/>
      </c>
      <c r="L28" s="107" t="str">
        <v/>
      </c>
      <c r="M28" s="65"/>
      <c r="N28" s="65"/>
      <c r="O28" s="65"/>
      <c r="P28" s="65"/>
      <c r="Q28" s="65"/>
    </row>
    <row r="29" spans="1:17">
      <c r="A29" s="111"/>
      <c r="B29" s="111"/>
      <c r="C29" s="65"/>
      <c r="D29" s="65"/>
      <c r="E29" s="65"/>
      <c r="F29" s="65"/>
      <c r="G29" s="65"/>
      <c r="H29" s="65"/>
      <c r="I29" s="106" t="str">
        <v/>
      </c>
      <c r="J29" s="105" t="str">
        <v/>
      </c>
      <c r="K29" s="105" t="str">
        <v/>
      </c>
      <c r="L29" s="107" t="str">
        <v/>
      </c>
      <c r="M29" s="65"/>
      <c r="N29" s="65"/>
      <c r="O29" s="65"/>
      <c r="P29" s="65"/>
      <c r="Q29" s="65"/>
    </row>
    <row r="30" spans="1:17">
      <c r="A30" s="111"/>
      <c r="B30" s="111"/>
      <c r="C30" s="65"/>
      <c r="D30" s="65"/>
      <c r="E30" s="65"/>
      <c r="F30" s="65"/>
      <c r="G30" s="65"/>
      <c r="H30" s="65"/>
      <c r="I30" s="106" t="str">
        <v/>
      </c>
      <c r="J30" s="105" t="str">
        <v/>
      </c>
      <c r="K30" s="105" t="str">
        <v/>
      </c>
      <c r="L30" s="107" t="str">
        <v/>
      </c>
      <c r="M30" s="65"/>
      <c r="N30" s="65"/>
      <c r="O30" s="65"/>
      <c r="P30" s="65"/>
      <c r="Q30" s="65"/>
    </row>
    <row r="31" spans="1:17">
      <c r="A31" s="111"/>
      <c r="B31" s="111"/>
      <c r="C31" s="65"/>
      <c r="D31" s="65"/>
      <c r="E31" s="65"/>
      <c r="F31" s="65"/>
      <c r="G31" s="65"/>
      <c r="H31" s="65"/>
      <c r="I31" s="106" t="str">
        <v/>
      </c>
      <c r="J31" s="105" t="str">
        <v/>
      </c>
      <c r="K31" s="105" t="str">
        <v/>
      </c>
      <c r="L31" s="107" t="str">
        <v/>
      </c>
      <c r="M31" s="65"/>
      <c r="N31" s="65"/>
      <c r="O31" s="65"/>
      <c r="P31" s="65"/>
      <c r="Q31" s="65"/>
    </row>
    <row r="32" spans="1:17">
      <c r="A32" s="111"/>
      <c r="B32" s="111"/>
      <c r="C32" s="65"/>
      <c r="D32" s="65"/>
      <c r="E32" s="65"/>
      <c r="F32" s="65"/>
      <c r="G32" s="65"/>
      <c r="H32" s="65"/>
      <c r="I32" s="106" t="str">
        <v/>
      </c>
      <c r="J32" s="105" t="str">
        <v/>
      </c>
      <c r="K32" s="105" t="str">
        <v/>
      </c>
      <c r="L32" s="107" t="str">
        <v/>
      </c>
      <c r="M32" s="65"/>
      <c r="N32" s="65"/>
      <c r="O32" s="65"/>
      <c r="P32" s="65"/>
      <c r="Q32" s="65"/>
    </row>
    <row r="33" spans="1:17" ht="13.8" customHeight="1" thickBot="1">
      <c r="A33" s="111"/>
      <c r="B33" s="111"/>
      <c r="C33" s="65"/>
      <c r="D33" s="65"/>
      <c r="E33" s="65"/>
      <c r="F33" s="65"/>
      <c r="G33" s="65"/>
      <c r="H33" s="65"/>
      <c r="I33" s="108" t="str">
        <v/>
      </c>
      <c r="J33" s="109" t="str">
        <v/>
      </c>
      <c r="K33" s="109" t="str">
        <v/>
      </c>
      <c r="L33" s="110" t="str">
        <v/>
      </c>
      <c r="M33" s="65"/>
      <c r="N33" s="65"/>
      <c r="O33" s="65"/>
      <c r="P33" s="65"/>
      <c r="Q33" s="65"/>
    </row>
    <row r="34" spans="1:17">
      <c r="A34" s="177" t="s">
        <v>67</v>
      </c>
      <c r="B34" s="105">
        <f t="array" ref="B34:M35">TRANSPOSE(A2:B13)</f>
        <v>0.08</v>
      </c>
      <c r="C34" s="65">
        <v>238.26</v>
      </c>
      <c r="D34" s="65">
        <v>760.5</v>
      </c>
      <c r="E34" s="65">
        <v>1159.5</v>
      </c>
      <c r="F34" s="65">
        <v>1541.5</v>
      </c>
      <c r="G34" s="65">
        <v>5271.5</v>
      </c>
      <c r="H34" s="65">
        <v>0</v>
      </c>
      <c r="I34" s="65">
        <v>0</v>
      </c>
      <c r="J34" s="65">
        <v>0</v>
      </c>
      <c r="K34" s="65">
        <v>0</v>
      </c>
      <c r="L34" s="65">
        <v>0</v>
      </c>
      <c r="M34" s="65">
        <v>0</v>
      </c>
      <c r="N34" s="65"/>
      <c r="O34" s="65"/>
      <c r="P34" s="65"/>
      <c r="Q34" s="65"/>
    </row>
    <row r="35" spans="1:17">
      <c r="A35" s="170"/>
      <c r="B35" s="105">
        <v>238.26</v>
      </c>
      <c r="C35" s="105">
        <v>760.5</v>
      </c>
      <c r="D35" s="105">
        <v>1159.5</v>
      </c>
      <c r="E35" s="105">
        <v>1541.5</v>
      </c>
      <c r="F35" s="105">
        <v>5271.5</v>
      </c>
      <c r="G35" s="105">
        <v>6765.95</v>
      </c>
      <c r="H35" s="105">
        <v>0</v>
      </c>
      <c r="I35" s="105">
        <v>0</v>
      </c>
      <c r="J35" s="105">
        <v>0</v>
      </c>
      <c r="K35" s="105">
        <v>0</v>
      </c>
      <c r="L35" s="105">
        <v>0</v>
      </c>
      <c r="M35" s="105">
        <v>0</v>
      </c>
      <c r="N35" s="105"/>
      <c r="O35" s="65"/>
      <c r="P35" s="65"/>
      <c r="Q35" s="65"/>
    </row>
    <row r="36" spans="1:17">
      <c r="A36" s="111"/>
      <c r="B36" s="111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65"/>
      <c r="P36" s="65"/>
      <c r="Q36" s="65"/>
    </row>
  </sheetData>
  <mergeCells count="3">
    <mergeCell ref="A15:A16"/>
    <mergeCell ref="I19:L20"/>
    <mergeCell ref="A34:A3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E365"/>
  <sheetViews>
    <sheetView topLeftCell="L1" workbookViewId="0">
      <selection sqref="A1:AG7"/>
    </sheetView>
  </sheetViews>
  <sheetFormatPr defaultColWidth="8.6640625" defaultRowHeight="13.2"/>
  <cols>
    <col min="1" max="32" width="8.6640625" style="112" customWidth="1"/>
    <col min="33" max="33" width="8.6640625" style="114" customWidth="1"/>
    <col min="34" max="34" width="8" style="114" customWidth="1"/>
    <col min="35" max="36" width="8.6640625" style="114" customWidth="1"/>
    <col min="37" max="37" width="8.88671875" style="112" customWidth="1"/>
    <col min="38" max="41" width="8.6640625" style="112" customWidth="1"/>
    <col min="42" max="42" width="8.6640625" style="115" customWidth="1"/>
    <col min="43" max="43" width="9.44140625" style="112" customWidth="1"/>
    <col min="44" max="45" width="8.6640625" style="115" customWidth="1"/>
    <col min="46" max="46" width="25.44140625" style="115" bestFit="1" customWidth="1"/>
    <col min="47" max="48" width="8.6640625" style="115" customWidth="1"/>
    <col min="49" max="50" width="8.6640625" style="116" customWidth="1"/>
    <col min="51" max="51" width="8.6640625" style="117" customWidth="1"/>
    <col min="52" max="52" width="9.44140625" style="119" customWidth="1"/>
    <col min="53" max="53" width="9.44140625" style="118" customWidth="1"/>
    <col min="54" max="56" width="9.109375" customWidth="1"/>
    <col min="57" max="59" width="8.6640625" style="115" customWidth="1"/>
    <col min="60" max="16384" width="8.6640625" style="115"/>
  </cols>
  <sheetData>
    <row r="1" spans="1:57" ht="17.100000000000001" customHeight="1">
      <c r="A1" s="112" t="s">
        <v>185</v>
      </c>
      <c r="B1" s="113" t="s">
        <v>186</v>
      </c>
      <c r="C1" s="113" t="s">
        <v>187</v>
      </c>
      <c r="D1" s="112" t="s">
        <v>188</v>
      </c>
      <c r="E1" s="112" t="s">
        <v>189</v>
      </c>
      <c r="F1" s="112" t="s">
        <v>190</v>
      </c>
      <c r="G1" s="112" t="s">
        <v>191</v>
      </c>
      <c r="H1" s="112" t="s">
        <v>192</v>
      </c>
      <c r="I1" s="112" t="s">
        <v>193</v>
      </c>
      <c r="J1" s="112" t="s">
        <v>194</v>
      </c>
      <c r="K1" s="112" t="s">
        <v>195</v>
      </c>
      <c r="L1" s="112" t="s">
        <v>196</v>
      </c>
      <c r="M1" s="112" t="s">
        <v>197</v>
      </c>
      <c r="N1" s="112" t="s">
        <v>198</v>
      </c>
      <c r="O1" s="112" t="s">
        <v>199</v>
      </c>
      <c r="P1" s="112" t="s">
        <v>200</v>
      </c>
      <c r="Q1" s="112" t="s">
        <v>201</v>
      </c>
      <c r="R1" s="112" t="s">
        <v>202</v>
      </c>
      <c r="S1" s="112" t="s">
        <v>203</v>
      </c>
      <c r="T1" s="112" t="s">
        <v>204</v>
      </c>
      <c r="U1" s="112" t="s">
        <v>205</v>
      </c>
      <c r="V1" s="112" t="s">
        <v>206</v>
      </c>
      <c r="W1" s="112" t="s">
        <v>207</v>
      </c>
      <c r="X1" s="112" t="s">
        <v>208</v>
      </c>
      <c r="Y1" s="112" t="s">
        <v>209</v>
      </c>
      <c r="Z1" s="112" t="s">
        <v>210</v>
      </c>
      <c r="AA1" s="112" t="s">
        <v>211</v>
      </c>
      <c r="AB1" s="112" t="s">
        <v>212</v>
      </c>
      <c r="AC1" s="112" t="s">
        <v>213</v>
      </c>
      <c r="AD1" s="112" t="s">
        <v>214</v>
      </c>
      <c r="AE1" s="112" t="s">
        <v>215</v>
      </c>
      <c r="AF1" s="112" t="s">
        <v>216</v>
      </c>
      <c r="AG1" s="114" t="s">
        <v>217</v>
      </c>
      <c r="AQ1" s="115"/>
      <c r="AT1" s="115" t="str">
        <f t="shared" ref="AT1:AT20" si="0">ROUND(IF(ISNUMBER(AB1),AB1,0),3)&amp;"/"&amp;ROUND(IF(ISNUMBER(AC1),AC1,0),3)&amp;"/"&amp;ROUND(IF(ISNUMBER(AD1),AD1,0),3)&amp;"/"&amp;ROUND(IF(ISNUMBER(AE1),AE1,0),3)</f>
        <v>0/0/0/0</v>
      </c>
      <c r="AW1" s="116" t="s">
        <v>218</v>
      </c>
      <c r="AX1" s="116" t="s">
        <v>219</v>
      </c>
      <c r="AY1" s="117" t="s">
        <v>220</v>
      </c>
      <c r="AZ1" s="117" t="s">
        <v>221</v>
      </c>
    </row>
    <row r="2" spans="1:57" ht="17.100000000000001" customHeight="1">
      <c r="A2" s="112">
        <v>1</v>
      </c>
      <c r="B2" s="113">
        <v>0.08</v>
      </c>
      <c r="C2" s="113">
        <v>238.26</v>
      </c>
      <c r="D2" s="112">
        <v>4.5</v>
      </c>
      <c r="E2" s="112">
        <v>0.25</v>
      </c>
      <c r="F2" s="112">
        <v>9.625</v>
      </c>
      <c r="G2" s="112">
        <v>0.39500000000000002</v>
      </c>
      <c r="H2" s="112">
        <v>13.375</v>
      </c>
      <c r="I2" s="112">
        <v>0.43</v>
      </c>
      <c r="J2" s="112">
        <v>18.625</v>
      </c>
      <c r="K2" s="112">
        <v>0.435000000000001</v>
      </c>
      <c r="L2" s="112" t="s">
        <v>57</v>
      </c>
      <c r="M2" s="112" t="s">
        <v>57</v>
      </c>
      <c r="N2" s="112" t="s">
        <v>50</v>
      </c>
      <c r="O2" s="112" t="s">
        <v>51</v>
      </c>
      <c r="P2" s="112" t="s">
        <v>52</v>
      </c>
      <c r="Q2" s="112" t="s">
        <v>53</v>
      </c>
      <c r="R2" s="112" t="s">
        <v>57</v>
      </c>
      <c r="S2" s="112">
        <v>0.45</v>
      </c>
      <c r="T2" s="112">
        <v>0.55000000000000004</v>
      </c>
      <c r="U2" s="112">
        <v>0.7</v>
      </c>
      <c r="V2" s="112">
        <v>0.9</v>
      </c>
      <c r="W2" s="112" t="s">
        <v>57</v>
      </c>
      <c r="X2" s="112">
        <v>1</v>
      </c>
      <c r="Y2" s="112">
        <v>1</v>
      </c>
      <c r="Z2" s="112">
        <v>1</v>
      </c>
      <c r="AA2" s="112" t="s">
        <v>57</v>
      </c>
      <c r="AB2" s="112">
        <v>0</v>
      </c>
      <c r="AC2" s="112">
        <v>0</v>
      </c>
      <c r="AD2" s="112">
        <v>0</v>
      </c>
      <c r="AE2" s="64">
        <v>0</v>
      </c>
      <c r="AF2" s="112" t="s">
        <v>57</v>
      </c>
      <c r="AG2" s="112">
        <v>60</v>
      </c>
      <c r="AQ2" s="115"/>
      <c r="AT2" s="115" t="str">
        <f t="shared" si="0"/>
        <v>0/0/0/0</v>
      </c>
      <c r="AW2" s="117">
        <v>0.01</v>
      </c>
      <c r="AX2" s="117">
        <v>0.01</v>
      </c>
      <c r="AY2" s="117">
        <v>0.01</v>
      </c>
      <c r="AZ2" s="117">
        <v>0.01</v>
      </c>
      <c r="BB2">
        <f t="array" ref="BB2:BB119">IF(E2:E119 = "N/A",0,AW2:AW119*E2:E119)</f>
        <v>2.5000000000000001E-3</v>
      </c>
      <c r="BC2">
        <f t="array" ref="BC2:BC119">IF(G2:G119 = "N/A",0,AX2:AX119*G2:G119)</f>
        <v>3.9500000000000004E-3</v>
      </c>
      <c r="BD2">
        <f t="array" ref="BD2:BD119">IF(I2:I119 = "N/A",0,AY2:AY119*I2:I119)</f>
        <v>4.3E-3</v>
      </c>
      <c r="BE2">
        <f t="array" ref="BE2:BE119">IF(K2:K119 = "N/A",0,AZ2:AZ119*K2:K119)</f>
        <v>4.3500000000000101E-3</v>
      </c>
    </row>
    <row r="3" spans="1:57" ht="17.100000000000001" customHeight="1">
      <c r="A3" s="112">
        <v>2</v>
      </c>
      <c r="B3" s="113">
        <v>238.26</v>
      </c>
      <c r="C3" s="113">
        <v>760.5</v>
      </c>
      <c r="D3" s="112">
        <v>4.5</v>
      </c>
      <c r="E3" s="112">
        <v>0.25</v>
      </c>
      <c r="F3" s="112">
        <v>9.625</v>
      </c>
      <c r="G3" s="112">
        <v>0.39500000000000002</v>
      </c>
      <c r="H3" s="112">
        <v>13.375</v>
      </c>
      <c r="I3" s="112">
        <v>0.43</v>
      </c>
      <c r="J3" s="112">
        <v>18.625</v>
      </c>
      <c r="K3" s="112">
        <v>0.435000000000001</v>
      </c>
      <c r="L3" s="112" t="s">
        <v>57</v>
      </c>
      <c r="M3" s="112" t="s">
        <v>57</v>
      </c>
      <c r="N3" s="112" t="s">
        <v>50</v>
      </c>
      <c r="O3" s="112" t="s">
        <v>51</v>
      </c>
      <c r="P3" s="112" t="s">
        <v>52</v>
      </c>
      <c r="Q3" s="112" t="s">
        <v>53</v>
      </c>
      <c r="R3" s="112" t="s">
        <v>57</v>
      </c>
      <c r="S3" s="112">
        <v>0.45</v>
      </c>
      <c r="T3" s="112">
        <v>0.55000000000000004</v>
      </c>
      <c r="U3" s="112">
        <v>0.7</v>
      </c>
      <c r="V3" s="112">
        <v>0.9</v>
      </c>
      <c r="W3" s="112" t="s">
        <v>57</v>
      </c>
      <c r="X3" s="112">
        <v>1</v>
      </c>
      <c r="Y3" s="112">
        <v>1</v>
      </c>
      <c r="Z3" s="112">
        <v>1</v>
      </c>
      <c r="AA3" s="112" t="s">
        <v>57</v>
      </c>
      <c r="AB3" s="112">
        <v>0</v>
      </c>
      <c r="AC3" s="112">
        <v>0</v>
      </c>
      <c r="AD3" s="112">
        <v>0</v>
      </c>
      <c r="AE3" s="112">
        <v>0</v>
      </c>
      <c r="AF3" s="112" t="s">
        <v>57</v>
      </c>
      <c r="AG3" s="112">
        <v>60</v>
      </c>
      <c r="AQ3" s="115"/>
      <c r="AT3" s="115" t="str">
        <f t="shared" si="0"/>
        <v>0/0/0/0</v>
      </c>
      <c r="AW3" s="117">
        <v>0.02</v>
      </c>
      <c r="AX3" s="117"/>
      <c r="AY3" s="117">
        <v>0.03</v>
      </c>
      <c r="AZ3" s="117"/>
      <c r="BB3">
        <v>5.0000000000000001E-3</v>
      </c>
      <c r="BC3">
        <v>0</v>
      </c>
      <c r="BD3">
        <v>1.29E-2</v>
      </c>
      <c r="BE3" s="115">
        <v>0</v>
      </c>
    </row>
    <row r="4" spans="1:57" ht="17.100000000000001" customHeight="1">
      <c r="A4" s="112">
        <v>3</v>
      </c>
      <c r="B4" s="113">
        <v>760.5</v>
      </c>
      <c r="C4" s="113">
        <v>1159.5</v>
      </c>
      <c r="D4" s="112">
        <v>4.5</v>
      </c>
      <c r="E4" s="112">
        <v>0.25</v>
      </c>
      <c r="F4" s="112">
        <v>9.625</v>
      </c>
      <c r="G4" s="112">
        <v>0.39500000000000002</v>
      </c>
      <c r="H4" s="112">
        <v>13.375</v>
      </c>
      <c r="I4" s="112">
        <v>0.43</v>
      </c>
      <c r="J4" s="112" t="s">
        <v>57</v>
      </c>
      <c r="K4" s="112" t="s">
        <v>57</v>
      </c>
      <c r="L4" s="112" t="s">
        <v>57</v>
      </c>
      <c r="M4" s="112" t="s">
        <v>57</v>
      </c>
      <c r="N4" s="112" t="s">
        <v>54</v>
      </c>
      <c r="O4" s="112" t="s">
        <v>55</v>
      </c>
      <c r="P4" s="112" t="s">
        <v>222</v>
      </c>
      <c r="Q4" s="112" t="s">
        <v>57</v>
      </c>
      <c r="R4" s="112" t="s">
        <v>57</v>
      </c>
      <c r="S4" s="112">
        <v>0.45</v>
      </c>
      <c r="T4" s="112">
        <v>0.55000000000000004</v>
      </c>
      <c r="U4" s="112">
        <v>0.7</v>
      </c>
      <c r="V4" s="112" t="s">
        <v>57</v>
      </c>
      <c r="W4" s="112" t="s">
        <v>57</v>
      </c>
      <c r="X4" s="112">
        <v>1</v>
      </c>
      <c r="Y4" s="112">
        <v>1</v>
      </c>
      <c r="Z4" s="112" t="s">
        <v>57</v>
      </c>
      <c r="AA4" s="112" t="s">
        <v>57</v>
      </c>
      <c r="AB4" s="112">
        <v>0</v>
      </c>
      <c r="AC4" s="112">
        <v>0</v>
      </c>
      <c r="AD4" s="112">
        <v>0</v>
      </c>
      <c r="AE4" s="112" t="s">
        <v>57</v>
      </c>
      <c r="AF4" s="112" t="s">
        <v>57</v>
      </c>
      <c r="AG4" s="112">
        <v>60</v>
      </c>
      <c r="AQ4" s="115"/>
      <c r="AT4" s="115" t="str">
        <f t="shared" si="0"/>
        <v>0/0/0/0</v>
      </c>
      <c r="AW4" s="117"/>
      <c r="AX4" s="117"/>
      <c r="AZ4" s="117"/>
      <c r="BB4">
        <v>0</v>
      </c>
      <c r="BC4">
        <v>0</v>
      </c>
      <c r="BD4">
        <v>0</v>
      </c>
      <c r="BE4" s="115">
        <v>0</v>
      </c>
    </row>
    <row r="5" spans="1:57" ht="17.100000000000001" customHeight="1">
      <c r="A5" s="112">
        <v>4</v>
      </c>
      <c r="B5" s="113">
        <v>1159.5</v>
      </c>
      <c r="C5" s="113">
        <v>1541.5</v>
      </c>
      <c r="D5" s="112">
        <v>4.5</v>
      </c>
      <c r="E5" s="112">
        <v>0.25</v>
      </c>
      <c r="F5" s="112">
        <v>7</v>
      </c>
      <c r="G5" s="112">
        <v>0.317</v>
      </c>
      <c r="H5" s="112">
        <v>9.625</v>
      </c>
      <c r="I5" s="112">
        <v>0.39500000000000002</v>
      </c>
      <c r="J5" s="112">
        <v>13.375</v>
      </c>
      <c r="K5" s="112">
        <v>0.43</v>
      </c>
      <c r="L5" s="112" t="s">
        <v>57</v>
      </c>
      <c r="M5" s="112" t="s">
        <v>57</v>
      </c>
      <c r="N5" s="112" t="s">
        <v>58</v>
      </c>
      <c r="O5" s="112" t="s">
        <v>59</v>
      </c>
      <c r="P5" s="112" t="s">
        <v>60</v>
      </c>
      <c r="Q5" s="112" t="s">
        <v>61</v>
      </c>
      <c r="R5" s="112" t="s">
        <v>57</v>
      </c>
      <c r="S5" s="112">
        <v>0.45</v>
      </c>
      <c r="T5" s="112">
        <v>0.55000000000000004</v>
      </c>
      <c r="U5" s="112">
        <v>0.7</v>
      </c>
      <c r="V5" s="112">
        <v>0.9</v>
      </c>
      <c r="W5" s="112" t="s">
        <v>57</v>
      </c>
      <c r="X5" s="112">
        <v>1</v>
      </c>
      <c r="Y5" s="112">
        <v>1</v>
      </c>
      <c r="Z5" s="112">
        <v>1</v>
      </c>
      <c r="AA5" s="112" t="s">
        <v>57</v>
      </c>
      <c r="AB5" s="112">
        <v>0</v>
      </c>
      <c r="AC5" s="112">
        <v>0</v>
      </c>
      <c r="AD5" s="112">
        <v>0</v>
      </c>
      <c r="AE5" s="112">
        <v>0</v>
      </c>
      <c r="AF5" s="112" t="s">
        <v>57</v>
      </c>
      <c r="AG5" s="112">
        <v>60</v>
      </c>
      <c r="AQ5" s="115"/>
      <c r="AT5" s="115" t="str">
        <f t="shared" si="0"/>
        <v>0/0/0/0</v>
      </c>
      <c r="AW5" s="117"/>
      <c r="AX5" s="117"/>
      <c r="AZ5" s="117"/>
      <c r="BB5">
        <v>0</v>
      </c>
      <c r="BC5">
        <v>0</v>
      </c>
      <c r="BD5">
        <v>0</v>
      </c>
      <c r="BE5" s="115">
        <v>0</v>
      </c>
    </row>
    <row r="6" spans="1:57" ht="17.100000000000001" customHeight="1">
      <c r="A6" s="112">
        <v>5</v>
      </c>
      <c r="B6" s="113">
        <v>1541.5</v>
      </c>
      <c r="C6" s="113">
        <v>5271.5</v>
      </c>
      <c r="D6" s="112">
        <v>4.5</v>
      </c>
      <c r="E6" s="112">
        <v>0.25</v>
      </c>
      <c r="F6" s="112">
        <v>7</v>
      </c>
      <c r="G6" s="112">
        <v>0.317</v>
      </c>
      <c r="H6" s="112">
        <v>9.625</v>
      </c>
      <c r="I6" s="112">
        <v>0.39500000000000002</v>
      </c>
      <c r="J6" s="112" t="s">
        <v>57</v>
      </c>
      <c r="K6" s="112" t="s">
        <v>57</v>
      </c>
      <c r="L6" s="112" t="s">
        <v>57</v>
      </c>
      <c r="M6" s="112" t="s">
        <v>57</v>
      </c>
      <c r="N6" s="112" t="s">
        <v>50</v>
      </c>
      <c r="O6" s="112" t="s">
        <v>223</v>
      </c>
      <c r="P6" s="112" t="s">
        <v>60</v>
      </c>
      <c r="Q6" s="112" t="s">
        <v>57</v>
      </c>
      <c r="R6" s="112" t="s">
        <v>57</v>
      </c>
      <c r="S6" s="112">
        <v>0.45</v>
      </c>
      <c r="T6" s="112">
        <v>0.55000000000000004</v>
      </c>
      <c r="U6" s="112">
        <v>0.7</v>
      </c>
      <c r="V6" s="112" t="s">
        <v>57</v>
      </c>
      <c r="W6" s="112" t="s">
        <v>57</v>
      </c>
      <c r="X6" s="112">
        <v>1</v>
      </c>
      <c r="Y6" s="112">
        <v>1</v>
      </c>
      <c r="Z6" s="112" t="s">
        <v>57</v>
      </c>
      <c r="AA6" s="112" t="s">
        <v>57</v>
      </c>
      <c r="AB6" s="112">
        <v>0</v>
      </c>
      <c r="AC6" s="112">
        <v>0</v>
      </c>
      <c r="AD6" s="112">
        <v>0</v>
      </c>
      <c r="AE6" s="112" t="s">
        <v>57</v>
      </c>
      <c r="AF6" s="112" t="s">
        <v>57</v>
      </c>
      <c r="AG6" s="112">
        <v>60</v>
      </c>
      <c r="AQ6" s="115"/>
      <c r="AT6" s="115" t="str">
        <f t="shared" si="0"/>
        <v>0/0/0/0</v>
      </c>
      <c r="AW6" s="117"/>
      <c r="AX6" s="117"/>
      <c r="AZ6" s="117"/>
      <c r="BB6">
        <v>0</v>
      </c>
      <c r="BC6">
        <v>0</v>
      </c>
      <c r="BD6">
        <v>0</v>
      </c>
      <c r="BE6" s="115">
        <v>0</v>
      </c>
    </row>
    <row r="7" spans="1:57" ht="17.100000000000001" customHeight="1">
      <c r="A7" s="112">
        <v>6</v>
      </c>
      <c r="B7" s="113">
        <v>5271.5</v>
      </c>
      <c r="C7" s="113">
        <v>6765.95</v>
      </c>
      <c r="D7" s="112">
        <v>4.5</v>
      </c>
      <c r="E7" s="112">
        <v>0.25</v>
      </c>
      <c r="F7" s="112">
        <v>7</v>
      </c>
      <c r="G7" s="112">
        <v>0.317</v>
      </c>
      <c r="H7" s="112" t="s">
        <v>57</v>
      </c>
      <c r="I7" s="112" t="s">
        <v>57</v>
      </c>
      <c r="J7" s="112" t="s">
        <v>57</v>
      </c>
      <c r="K7" s="112" t="s">
        <v>57</v>
      </c>
      <c r="L7" s="112" t="s">
        <v>57</v>
      </c>
      <c r="M7" s="112" t="s">
        <v>57</v>
      </c>
      <c r="N7" s="112" t="s">
        <v>66</v>
      </c>
      <c r="O7" s="112" t="s">
        <v>224</v>
      </c>
      <c r="P7" s="112" t="s">
        <v>57</v>
      </c>
      <c r="Q7" s="112" t="s">
        <v>57</v>
      </c>
      <c r="R7" s="112" t="s">
        <v>57</v>
      </c>
      <c r="S7" s="112">
        <v>0.45</v>
      </c>
      <c r="T7" s="112">
        <v>0.55000000000000004</v>
      </c>
      <c r="U7" s="112" t="s">
        <v>57</v>
      </c>
      <c r="V7" s="112" t="s">
        <v>57</v>
      </c>
      <c r="W7" s="112" t="s">
        <v>57</v>
      </c>
      <c r="X7" s="112">
        <v>1</v>
      </c>
      <c r="Y7" s="112" t="s">
        <v>57</v>
      </c>
      <c r="Z7" s="112" t="s">
        <v>57</v>
      </c>
      <c r="AA7" s="112" t="s">
        <v>57</v>
      </c>
      <c r="AB7" s="112">
        <v>0</v>
      </c>
      <c r="AC7" s="112">
        <v>0</v>
      </c>
      <c r="AD7" s="112" t="s">
        <v>57</v>
      </c>
      <c r="AE7" s="112" t="s">
        <v>57</v>
      </c>
      <c r="AF7" s="112" t="s">
        <v>57</v>
      </c>
      <c r="AG7" s="112">
        <v>60</v>
      </c>
      <c r="AQ7" s="115"/>
      <c r="AT7" s="115" t="str">
        <f t="shared" si="0"/>
        <v>0/0/0/0</v>
      </c>
      <c r="AW7" s="117"/>
      <c r="AX7" s="117"/>
      <c r="AZ7" s="117"/>
      <c r="BB7">
        <v>0</v>
      </c>
      <c r="BC7">
        <v>0</v>
      </c>
      <c r="BD7">
        <v>0</v>
      </c>
      <c r="BE7" s="115">
        <v>0</v>
      </c>
    </row>
    <row r="8" spans="1:57" ht="17.100000000000001" customHeight="1">
      <c r="B8" s="113"/>
      <c r="C8" s="113"/>
      <c r="AQ8" s="112" t="str">
        <f t="shared" ref="AQ8:AQ37" si="1">IF(A8="","",_xlfn.TEXTJOIN(",",FALSE,A8:AN8))</f>
        <v/>
      </c>
      <c r="AT8" s="115" t="str">
        <f t="shared" si="0"/>
        <v>0/0/0/0</v>
      </c>
      <c r="AW8" s="117"/>
      <c r="AX8" s="117"/>
      <c r="AZ8" s="117"/>
      <c r="BB8">
        <v>0</v>
      </c>
      <c r="BC8">
        <v>0</v>
      </c>
      <c r="BD8">
        <v>0</v>
      </c>
      <c r="BE8" s="115">
        <v>0</v>
      </c>
    </row>
    <row r="9" spans="1:57" ht="17.100000000000001" customHeight="1">
      <c r="B9" s="113"/>
      <c r="C9" s="113"/>
      <c r="AQ9" s="112" t="str">
        <f t="shared" si="1"/>
        <v/>
      </c>
      <c r="AT9" s="115" t="str">
        <f t="shared" si="0"/>
        <v>0/0/0/0</v>
      </c>
      <c r="AW9" s="117"/>
      <c r="AX9" s="117"/>
      <c r="AZ9" s="117"/>
      <c r="BB9">
        <v>0</v>
      </c>
      <c r="BC9">
        <v>0</v>
      </c>
      <c r="BD9">
        <v>0</v>
      </c>
      <c r="BE9" s="115">
        <v>0</v>
      </c>
    </row>
    <row r="10" spans="1:57" ht="17.100000000000001" customHeight="1">
      <c r="B10" s="113"/>
      <c r="C10" s="113"/>
      <c r="AQ10" s="112" t="str">
        <f t="shared" si="1"/>
        <v/>
      </c>
      <c r="AT10" s="115" t="str">
        <f t="shared" si="0"/>
        <v>0/0/0/0</v>
      </c>
      <c r="AW10" s="117"/>
      <c r="AX10" s="117"/>
      <c r="AZ10" s="117"/>
      <c r="BB10">
        <v>0</v>
      </c>
      <c r="BC10">
        <v>0</v>
      </c>
      <c r="BD10">
        <v>0</v>
      </c>
      <c r="BE10" s="115">
        <v>0</v>
      </c>
    </row>
    <row r="11" spans="1:57" ht="17.100000000000001" customHeight="1">
      <c r="B11" s="113"/>
      <c r="C11" s="113"/>
      <c r="AQ11" s="112" t="str">
        <f t="shared" si="1"/>
        <v/>
      </c>
      <c r="AT11" s="115" t="str">
        <f t="shared" si="0"/>
        <v>0/0/0/0</v>
      </c>
      <c r="AW11" s="117"/>
      <c r="AX11" s="117"/>
      <c r="AZ11" s="117"/>
      <c r="BB11">
        <v>0</v>
      </c>
      <c r="BC11">
        <v>0</v>
      </c>
      <c r="BD11">
        <v>0</v>
      </c>
      <c r="BE11" s="115">
        <v>0</v>
      </c>
    </row>
    <row r="12" spans="1:57" ht="17.100000000000001" customHeight="1">
      <c r="B12" s="113"/>
      <c r="C12" s="113"/>
      <c r="AQ12" s="112" t="str">
        <f t="shared" si="1"/>
        <v/>
      </c>
      <c r="AT12" s="115" t="str">
        <f t="shared" si="0"/>
        <v>0/0/0/0</v>
      </c>
      <c r="AW12" s="117"/>
      <c r="AX12" s="117"/>
      <c r="AZ12" s="117"/>
      <c r="BB12">
        <v>0</v>
      </c>
      <c r="BC12">
        <v>0</v>
      </c>
      <c r="BD12">
        <v>0</v>
      </c>
      <c r="BE12" s="115">
        <v>0</v>
      </c>
    </row>
    <row r="13" spans="1:57" ht="17.100000000000001" customHeight="1">
      <c r="B13" s="113"/>
      <c r="C13" s="113"/>
      <c r="AQ13" s="112" t="str">
        <f t="shared" si="1"/>
        <v/>
      </c>
      <c r="AT13" s="115" t="str">
        <f t="shared" si="0"/>
        <v>0/0/0/0</v>
      </c>
      <c r="AW13" s="117"/>
      <c r="AX13" s="117"/>
      <c r="AZ13" s="117"/>
      <c r="BB13">
        <v>0</v>
      </c>
      <c r="BC13">
        <v>0</v>
      </c>
      <c r="BD13">
        <v>0</v>
      </c>
      <c r="BE13" s="115">
        <v>0</v>
      </c>
    </row>
    <row r="14" spans="1:57" ht="17.100000000000001" customHeight="1">
      <c r="B14" s="113"/>
      <c r="C14" s="113"/>
      <c r="AQ14" s="112" t="str">
        <f t="shared" si="1"/>
        <v/>
      </c>
      <c r="AT14" s="115" t="str">
        <f t="shared" si="0"/>
        <v>0/0/0/0</v>
      </c>
      <c r="AW14" s="117"/>
      <c r="AX14" s="117"/>
      <c r="AZ14" s="117"/>
      <c r="BB14">
        <v>0</v>
      </c>
      <c r="BC14">
        <v>0</v>
      </c>
      <c r="BD14">
        <v>0</v>
      </c>
      <c r="BE14" s="115">
        <v>0</v>
      </c>
    </row>
    <row r="15" spans="1:57" ht="17.100000000000001" customHeight="1">
      <c r="B15" s="113"/>
      <c r="C15" s="113"/>
      <c r="AQ15" s="112" t="str">
        <f t="shared" si="1"/>
        <v/>
      </c>
      <c r="AT15" s="115" t="str">
        <f t="shared" si="0"/>
        <v>0/0/0/0</v>
      </c>
      <c r="AW15" s="117"/>
      <c r="AX15" s="117"/>
      <c r="AZ15" s="117"/>
      <c r="BB15">
        <v>0</v>
      </c>
      <c r="BC15">
        <v>0</v>
      </c>
      <c r="BD15">
        <v>0</v>
      </c>
      <c r="BE15" s="115">
        <v>0</v>
      </c>
    </row>
    <row r="16" spans="1:57" ht="17.100000000000001" customHeight="1">
      <c r="B16" s="113"/>
      <c r="C16" s="113"/>
      <c r="AQ16" s="112" t="str">
        <f t="shared" si="1"/>
        <v/>
      </c>
      <c r="AT16" s="115" t="str">
        <f t="shared" si="0"/>
        <v>0/0/0/0</v>
      </c>
      <c r="AW16" s="117"/>
      <c r="AX16" s="117"/>
      <c r="AZ16" s="117"/>
      <c r="BB16">
        <v>0</v>
      </c>
      <c r="BC16">
        <v>0</v>
      </c>
      <c r="BD16">
        <v>0</v>
      </c>
      <c r="BE16" s="115">
        <v>0</v>
      </c>
    </row>
    <row r="17" spans="2:57" ht="17.100000000000001" customHeight="1">
      <c r="B17" s="113"/>
      <c r="C17" s="113"/>
      <c r="AQ17" s="112" t="str">
        <f t="shared" si="1"/>
        <v/>
      </c>
      <c r="AT17" s="115" t="str">
        <f t="shared" si="0"/>
        <v>0/0/0/0</v>
      </c>
      <c r="AW17" s="117"/>
      <c r="AX17" s="117"/>
      <c r="AZ17" s="117"/>
      <c r="BB17">
        <v>0</v>
      </c>
      <c r="BC17">
        <v>0</v>
      </c>
      <c r="BD17">
        <v>0</v>
      </c>
      <c r="BE17" s="115">
        <v>0</v>
      </c>
    </row>
    <row r="18" spans="2:57" ht="17.100000000000001" customHeight="1">
      <c r="B18" s="113"/>
      <c r="C18" s="113"/>
      <c r="AQ18" s="112" t="str">
        <f t="shared" si="1"/>
        <v/>
      </c>
      <c r="AT18" s="115" t="str">
        <f t="shared" si="0"/>
        <v>0/0/0/0</v>
      </c>
      <c r="AW18" s="117"/>
      <c r="AX18" s="117"/>
      <c r="AZ18" s="117"/>
      <c r="BB18">
        <v>0</v>
      </c>
      <c r="BC18">
        <v>0</v>
      </c>
      <c r="BD18">
        <v>0</v>
      </c>
      <c r="BE18" s="115">
        <v>0</v>
      </c>
    </row>
    <row r="19" spans="2:57" ht="17.100000000000001" customHeight="1">
      <c r="B19" s="113"/>
      <c r="C19" s="113"/>
      <c r="AQ19" s="112" t="str">
        <f t="shared" si="1"/>
        <v/>
      </c>
      <c r="AT19" s="115" t="str">
        <f t="shared" si="0"/>
        <v>0/0/0/0</v>
      </c>
      <c r="AW19" s="117"/>
      <c r="AX19" s="117"/>
      <c r="AZ19" s="117"/>
      <c r="BB19">
        <v>0</v>
      </c>
      <c r="BC19">
        <v>0</v>
      </c>
      <c r="BD19">
        <v>0</v>
      </c>
      <c r="BE19" s="115">
        <v>0</v>
      </c>
    </row>
    <row r="20" spans="2:57" ht="17.100000000000001" customHeight="1">
      <c r="B20" s="113"/>
      <c r="C20" s="113"/>
      <c r="AQ20" s="112" t="str">
        <f t="shared" si="1"/>
        <v/>
      </c>
      <c r="AT20" s="115" t="str">
        <f t="shared" si="0"/>
        <v>0/0/0/0</v>
      </c>
      <c r="AW20" s="117"/>
      <c r="AX20" s="117"/>
      <c r="AZ20" s="117"/>
      <c r="BB20">
        <v>0</v>
      </c>
      <c r="BC20">
        <v>0</v>
      </c>
      <c r="BD20">
        <v>0</v>
      </c>
      <c r="BE20" s="115">
        <v>0</v>
      </c>
    </row>
    <row r="21" spans="2:57" ht="17.100000000000001" customHeight="1">
      <c r="B21" s="113"/>
      <c r="C21" s="113"/>
      <c r="AQ21" s="112" t="str">
        <f t="shared" si="1"/>
        <v/>
      </c>
      <c r="AW21" s="117"/>
      <c r="AX21" s="117"/>
      <c r="AZ21" s="117"/>
      <c r="BB21">
        <v>0</v>
      </c>
      <c r="BC21">
        <v>0</v>
      </c>
      <c r="BD21">
        <v>0</v>
      </c>
      <c r="BE21" s="115">
        <v>0</v>
      </c>
    </row>
    <row r="22" spans="2:57" ht="17.100000000000001" customHeight="1">
      <c r="B22" s="113"/>
      <c r="C22" s="113"/>
      <c r="AQ22" s="112" t="str">
        <f t="shared" si="1"/>
        <v/>
      </c>
      <c r="AW22" s="117"/>
      <c r="AX22" s="117"/>
      <c r="AZ22" s="117"/>
      <c r="BB22">
        <v>0</v>
      </c>
      <c r="BC22">
        <v>0</v>
      </c>
      <c r="BD22">
        <v>0</v>
      </c>
      <c r="BE22" s="115">
        <v>0</v>
      </c>
    </row>
    <row r="23" spans="2:57" ht="17.100000000000001" customHeight="1">
      <c r="B23" s="113"/>
      <c r="C23" s="113"/>
      <c r="AQ23" s="112" t="str">
        <f t="shared" si="1"/>
        <v/>
      </c>
      <c r="AW23" s="117"/>
      <c r="AX23" s="117"/>
      <c r="AZ23" s="117"/>
      <c r="BB23">
        <v>0</v>
      </c>
      <c r="BC23">
        <v>0</v>
      </c>
      <c r="BD23">
        <v>0</v>
      </c>
      <c r="BE23" s="115">
        <v>0</v>
      </c>
    </row>
    <row r="24" spans="2:57" ht="17.100000000000001" customHeight="1">
      <c r="B24" s="113"/>
      <c r="C24" s="113"/>
      <c r="AQ24" s="112" t="str">
        <f t="shared" si="1"/>
        <v/>
      </c>
      <c r="AW24" s="117"/>
      <c r="AX24" s="117"/>
      <c r="AZ24" s="117"/>
      <c r="BB24">
        <v>0</v>
      </c>
      <c r="BC24">
        <v>0</v>
      </c>
      <c r="BD24">
        <v>0</v>
      </c>
      <c r="BE24" s="115">
        <v>0</v>
      </c>
    </row>
    <row r="25" spans="2:57" ht="17.100000000000001" customHeight="1">
      <c r="B25" s="113"/>
      <c r="C25" s="113"/>
      <c r="AQ25" s="112" t="str">
        <f t="shared" si="1"/>
        <v/>
      </c>
      <c r="AW25" s="117"/>
      <c r="AX25" s="117"/>
      <c r="AZ25" s="117"/>
      <c r="BB25">
        <v>0</v>
      </c>
      <c r="BC25">
        <v>0</v>
      </c>
      <c r="BD25">
        <v>0</v>
      </c>
      <c r="BE25" s="115">
        <v>0</v>
      </c>
    </row>
    <row r="26" spans="2:57" ht="17.100000000000001" customHeight="1">
      <c r="B26" s="113"/>
      <c r="C26" s="113"/>
      <c r="AQ26" s="112" t="str">
        <f t="shared" si="1"/>
        <v/>
      </c>
      <c r="AW26" s="117"/>
      <c r="AX26" s="117"/>
      <c r="AZ26" s="117"/>
      <c r="BB26">
        <v>0</v>
      </c>
      <c r="BC26">
        <v>0</v>
      </c>
      <c r="BD26">
        <v>0</v>
      </c>
      <c r="BE26" s="115">
        <v>0</v>
      </c>
    </row>
    <row r="27" spans="2:57" ht="17.100000000000001" customHeight="1">
      <c r="B27" s="113"/>
      <c r="C27" s="113"/>
      <c r="AQ27" s="112" t="str">
        <f t="shared" si="1"/>
        <v/>
      </c>
      <c r="AW27" s="117"/>
      <c r="AX27" s="117"/>
      <c r="AZ27" s="117"/>
      <c r="BB27">
        <v>0</v>
      </c>
      <c r="BC27">
        <v>0</v>
      </c>
      <c r="BD27">
        <v>0</v>
      </c>
      <c r="BE27" s="115">
        <v>0</v>
      </c>
    </row>
    <row r="28" spans="2:57" ht="17.100000000000001" customHeight="1">
      <c r="B28" s="113"/>
      <c r="C28" s="113"/>
      <c r="AQ28" s="112" t="str">
        <f t="shared" si="1"/>
        <v/>
      </c>
      <c r="AW28" s="117"/>
      <c r="AX28" s="117"/>
      <c r="AZ28" s="117"/>
      <c r="BB28">
        <v>0</v>
      </c>
      <c r="BC28">
        <v>0</v>
      </c>
      <c r="BD28">
        <v>0</v>
      </c>
      <c r="BE28" s="115">
        <v>0</v>
      </c>
    </row>
    <row r="29" spans="2:57" ht="17.100000000000001" customHeight="1">
      <c r="B29" s="113"/>
      <c r="C29" s="113"/>
      <c r="AQ29" s="112" t="str">
        <f t="shared" si="1"/>
        <v/>
      </c>
      <c r="AW29" s="117"/>
      <c r="AX29" s="117"/>
      <c r="AZ29" s="117"/>
      <c r="BB29">
        <v>0</v>
      </c>
      <c r="BC29">
        <v>0</v>
      </c>
      <c r="BD29">
        <v>0</v>
      </c>
      <c r="BE29" s="115">
        <v>0</v>
      </c>
    </row>
    <row r="30" spans="2:57" ht="17.100000000000001" customHeight="1">
      <c r="B30" s="113"/>
      <c r="C30" s="113"/>
      <c r="AQ30" s="112" t="str">
        <f t="shared" si="1"/>
        <v/>
      </c>
      <c r="AW30" s="117"/>
      <c r="AX30" s="117"/>
      <c r="AZ30" s="117"/>
      <c r="BB30">
        <v>0</v>
      </c>
      <c r="BC30">
        <v>0</v>
      </c>
      <c r="BD30">
        <v>0</v>
      </c>
      <c r="BE30" s="115">
        <v>0</v>
      </c>
    </row>
    <row r="31" spans="2:57" ht="17.100000000000001" customHeight="1">
      <c r="B31" s="113"/>
      <c r="C31" s="113"/>
      <c r="AQ31" s="112" t="str">
        <f t="shared" si="1"/>
        <v/>
      </c>
      <c r="AW31" s="117"/>
      <c r="AX31" s="117"/>
      <c r="AZ31" s="117"/>
      <c r="BB31">
        <v>0</v>
      </c>
      <c r="BC31">
        <v>0</v>
      </c>
      <c r="BD31">
        <v>0</v>
      </c>
      <c r="BE31" s="115">
        <v>0</v>
      </c>
    </row>
    <row r="32" spans="2:57" ht="17.100000000000001" customHeight="1">
      <c r="B32" s="113"/>
      <c r="C32" s="113"/>
      <c r="AQ32" s="112" t="str">
        <f t="shared" si="1"/>
        <v/>
      </c>
      <c r="AW32" s="117"/>
      <c r="AX32" s="117"/>
      <c r="AZ32" s="117"/>
      <c r="BB32">
        <v>0</v>
      </c>
      <c r="BC32">
        <v>0</v>
      </c>
      <c r="BD32">
        <v>0</v>
      </c>
      <c r="BE32" s="115">
        <v>0</v>
      </c>
    </row>
    <row r="33" spans="2:57" ht="17.100000000000001" customHeight="1">
      <c r="B33" s="113"/>
      <c r="C33" s="113"/>
      <c r="AQ33" s="112" t="str">
        <f t="shared" si="1"/>
        <v/>
      </c>
      <c r="AW33" s="117"/>
      <c r="AX33" s="117"/>
      <c r="AZ33" s="117"/>
      <c r="BB33">
        <v>0</v>
      </c>
      <c r="BC33">
        <v>0</v>
      </c>
      <c r="BD33">
        <v>0</v>
      </c>
      <c r="BE33" s="115">
        <v>0</v>
      </c>
    </row>
    <row r="34" spans="2:57" ht="17.100000000000001" customHeight="1">
      <c r="B34" s="113"/>
      <c r="C34" s="113"/>
      <c r="AQ34" s="112" t="str">
        <f t="shared" si="1"/>
        <v/>
      </c>
      <c r="AW34" s="117"/>
      <c r="AX34" s="117"/>
      <c r="AZ34" s="117"/>
      <c r="BB34">
        <v>0</v>
      </c>
      <c r="BC34">
        <v>0</v>
      </c>
      <c r="BD34">
        <v>0</v>
      </c>
      <c r="BE34" s="115">
        <v>0</v>
      </c>
    </row>
    <row r="35" spans="2:57" ht="17.100000000000001" customHeight="1">
      <c r="B35" s="113"/>
      <c r="C35" s="113"/>
      <c r="AQ35" s="112" t="str">
        <f t="shared" si="1"/>
        <v/>
      </c>
      <c r="AW35" s="117"/>
      <c r="AX35" s="117"/>
      <c r="AZ35" s="117"/>
      <c r="BB35">
        <v>0</v>
      </c>
      <c r="BC35">
        <v>0</v>
      </c>
      <c r="BD35">
        <v>0</v>
      </c>
      <c r="BE35" s="115">
        <v>0</v>
      </c>
    </row>
    <row r="36" spans="2:57" ht="17.100000000000001" customHeight="1">
      <c r="B36" s="113"/>
      <c r="C36" s="113"/>
      <c r="AQ36" s="112" t="str">
        <f t="shared" si="1"/>
        <v/>
      </c>
      <c r="AW36" s="117"/>
      <c r="AX36" s="117"/>
      <c r="AZ36" s="117"/>
      <c r="BB36">
        <v>0</v>
      </c>
      <c r="BC36">
        <v>0</v>
      </c>
      <c r="BD36">
        <v>0</v>
      </c>
      <c r="BE36" s="115">
        <v>0</v>
      </c>
    </row>
    <row r="37" spans="2:57" ht="17.100000000000001" customHeight="1">
      <c r="B37" s="113"/>
      <c r="C37" s="113"/>
      <c r="AQ37" s="112" t="str">
        <f t="shared" si="1"/>
        <v/>
      </c>
      <c r="AW37" s="117"/>
      <c r="AX37" s="117"/>
      <c r="AZ37" s="117"/>
      <c r="BB37">
        <v>0</v>
      </c>
      <c r="BC37">
        <v>0</v>
      </c>
      <c r="BD37">
        <v>0</v>
      </c>
      <c r="BE37" s="115">
        <v>0</v>
      </c>
    </row>
    <row r="38" spans="2:57" ht="17.100000000000001" customHeight="1">
      <c r="B38" s="113"/>
      <c r="C38" s="113"/>
      <c r="AW38" s="117"/>
      <c r="AX38" s="117"/>
      <c r="AZ38" s="117"/>
      <c r="BB38">
        <v>0</v>
      </c>
      <c r="BC38">
        <v>0</v>
      </c>
      <c r="BD38">
        <v>0</v>
      </c>
      <c r="BE38" s="115">
        <v>0</v>
      </c>
    </row>
    <row r="39" spans="2:57" ht="17.100000000000001" customHeight="1">
      <c r="B39" s="113"/>
      <c r="C39" s="113"/>
      <c r="AW39" s="117"/>
      <c r="AX39" s="117"/>
      <c r="AZ39" s="117"/>
      <c r="BB39">
        <v>0</v>
      </c>
      <c r="BC39">
        <v>0</v>
      </c>
      <c r="BD39">
        <v>0</v>
      </c>
      <c r="BE39" s="115">
        <v>0</v>
      </c>
    </row>
    <row r="40" spans="2:57" ht="17.100000000000001" customHeight="1">
      <c r="B40" s="113"/>
      <c r="C40" s="113"/>
      <c r="AW40" s="117"/>
      <c r="AX40" s="117"/>
      <c r="AZ40" s="117"/>
      <c r="BB40">
        <v>0</v>
      </c>
      <c r="BC40">
        <v>0</v>
      </c>
      <c r="BD40">
        <v>0</v>
      </c>
      <c r="BE40" s="115">
        <v>0</v>
      </c>
    </row>
    <row r="41" spans="2:57" ht="17.100000000000001" customHeight="1">
      <c r="B41" s="113"/>
      <c r="C41" s="113"/>
      <c r="AW41" s="117"/>
      <c r="AX41" s="117"/>
      <c r="AZ41" s="117"/>
      <c r="BB41">
        <v>0</v>
      </c>
      <c r="BC41">
        <v>0</v>
      </c>
      <c r="BD41">
        <v>0</v>
      </c>
      <c r="BE41" s="115">
        <v>0</v>
      </c>
    </row>
    <row r="42" spans="2:57" ht="17.100000000000001" customHeight="1">
      <c r="B42" s="113"/>
      <c r="C42" s="113"/>
      <c r="AW42" s="117"/>
      <c r="AX42" s="117"/>
      <c r="AZ42" s="117"/>
      <c r="BB42">
        <v>0</v>
      </c>
      <c r="BC42">
        <v>0</v>
      </c>
      <c r="BD42">
        <v>0</v>
      </c>
      <c r="BE42" s="115">
        <v>0</v>
      </c>
    </row>
    <row r="43" spans="2:57" ht="17.100000000000001" customHeight="1">
      <c r="B43" s="113"/>
      <c r="C43" s="113"/>
      <c r="AW43" s="117"/>
      <c r="AX43" s="117"/>
      <c r="AZ43" s="117"/>
      <c r="BB43">
        <v>0</v>
      </c>
      <c r="BC43">
        <v>0</v>
      </c>
      <c r="BD43">
        <v>0</v>
      </c>
      <c r="BE43" s="115">
        <v>0</v>
      </c>
    </row>
    <row r="44" spans="2:57" ht="17.100000000000001" customHeight="1">
      <c r="B44" s="113"/>
      <c r="C44" s="113"/>
      <c r="AW44" s="117"/>
      <c r="AX44" s="117"/>
      <c r="AZ44" s="117"/>
      <c r="BB44">
        <v>0</v>
      </c>
      <c r="BC44">
        <v>0</v>
      </c>
      <c r="BD44">
        <v>0</v>
      </c>
      <c r="BE44" s="115">
        <v>0</v>
      </c>
    </row>
    <row r="45" spans="2:57" ht="17.100000000000001" customHeight="1">
      <c r="B45" s="113"/>
      <c r="C45" s="113"/>
      <c r="AW45" s="117"/>
      <c r="AX45" s="117"/>
      <c r="AZ45" s="117"/>
      <c r="BB45">
        <v>0</v>
      </c>
      <c r="BC45">
        <v>0</v>
      </c>
      <c r="BD45">
        <v>0</v>
      </c>
      <c r="BE45" s="115">
        <v>0</v>
      </c>
    </row>
    <row r="46" spans="2:57" ht="17.100000000000001" customHeight="1">
      <c r="B46" s="113"/>
      <c r="C46" s="113"/>
      <c r="AW46" s="117"/>
      <c r="AX46" s="117"/>
      <c r="AZ46" s="117"/>
      <c r="BB46">
        <v>0</v>
      </c>
      <c r="BC46">
        <v>0</v>
      </c>
      <c r="BD46">
        <v>0</v>
      </c>
      <c r="BE46" s="115">
        <v>0</v>
      </c>
    </row>
    <row r="47" spans="2:57" ht="17.100000000000001" customHeight="1">
      <c r="B47" s="113"/>
      <c r="C47" s="113"/>
      <c r="AW47" s="117"/>
      <c r="AX47" s="117"/>
      <c r="AZ47" s="117"/>
      <c r="BB47">
        <v>0</v>
      </c>
      <c r="BC47">
        <v>0</v>
      </c>
      <c r="BD47">
        <v>0</v>
      </c>
      <c r="BE47" s="115">
        <v>0</v>
      </c>
    </row>
    <row r="48" spans="2:57" ht="17.100000000000001" customHeight="1">
      <c r="B48" s="113"/>
      <c r="C48" s="113"/>
      <c r="AW48" s="117"/>
      <c r="AX48" s="117"/>
      <c r="AZ48" s="117"/>
      <c r="BB48">
        <v>0</v>
      </c>
      <c r="BC48">
        <v>0</v>
      </c>
      <c r="BD48">
        <v>0</v>
      </c>
      <c r="BE48" s="115">
        <v>0</v>
      </c>
    </row>
    <row r="49" spans="2:57" ht="17.100000000000001" customHeight="1">
      <c r="B49" s="113"/>
      <c r="C49" s="113"/>
      <c r="AW49" s="117"/>
      <c r="AX49" s="117"/>
      <c r="AZ49" s="117"/>
      <c r="BB49">
        <v>0</v>
      </c>
      <c r="BC49">
        <v>0</v>
      </c>
      <c r="BD49">
        <v>0</v>
      </c>
      <c r="BE49" s="115">
        <v>0</v>
      </c>
    </row>
    <row r="50" spans="2:57" ht="17.100000000000001" customHeight="1">
      <c r="B50" s="113"/>
      <c r="C50" s="113"/>
      <c r="AW50" s="117"/>
      <c r="AX50" s="117"/>
      <c r="AZ50" s="117"/>
      <c r="BB50">
        <v>0</v>
      </c>
      <c r="BC50">
        <v>0</v>
      </c>
      <c r="BD50">
        <v>0</v>
      </c>
      <c r="BE50" s="115">
        <v>0</v>
      </c>
    </row>
    <row r="51" spans="2:57" ht="17.100000000000001" customHeight="1">
      <c r="B51" s="113"/>
      <c r="C51" s="113"/>
      <c r="AW51" s="117"/>
      <c r="AX51" s="117"/>
      <c r="AZ51" s="117"/>
      <c r="BB51">
        <v>0</v>
      </c>
      <c r="BC51">
        <v>0</v>
      </c>
      <c r="BD51">
        <v>0</v>
      </c>
      <c r="BE51" s="115">
        <v>0</v>
      </c>
    </row>
    <row r="52" spans="2:57" ht="17.100000000000001" customHeight="1">
      <c r="B52" s="113"/>
      <c r="C52" s="113"/>
      <c r="AW52" s="117"/>
      <c r="AX52" s="117"/>
      <c r="AZ52" s="117"/>
      <c r="BB52">
        <v>0</v>
      </c>
      <c r="BC52">
        <v>0</v>
      </c>
      <c r="BD52">
        <v>0</v>
      </c>
      <c r="BE52" s="115">
        <v>0</v>
      </c>
    </row>
    <row r="53" spans="2:57" ht="17.100000000000001" customHeight="1">
      <c r="B53" s="113"/>
      <c r="C53" s="113"/>
      <c r="AW53" s="117"/>
      <c r="AX53" s="117"/>
      <c r="AZ53" s="117"/>
      <c r="BB53">
        <v>0</v>
      </c>
      <c r="BC53">
        <v>0</v>
      </c>
      <c r="BD53">
        <v>0</v>
      </c>
      <c r="BE53" s="115">
        <v>0</v>
      </c>
    </row>
    <row r="54" spans="2:57" ht="17.100000000000001" customHeight="1">
      <c r="B54" s="113"/>
      <c r="C54" s="113"/>
      <c r="AW54" s="117"/>
      <c r="AX54" s="117"/>
      <c r="AZ54" s="117"/>
      <c r="BB54">
        <v>0</v>
      </c>
      <c r="BC54">
        <v>0</v>
      </c>
      <c r="BD54">
        <v>0</v>
      </c>
      <c r="BE54" s="115">
        <v>0</v>
      </c>
    </row>
    <row r="55" spans="2:57" ht="17.100000000000001" customHeight="1">
      <c r="B55" s="113"/>
      <c r="C55" s="113"/>
      <c r="AW55" s="117"/>
      <c r="AX55" s="117"/>
      <c r="AZ55" s="117"/>
      <c r="BB55">
        <v>0</v>
      </c>
      <c r="BC55">
        <v>0</v>
      </c>
      <c r="BD55">
        <v>0</v>
      </c>
      <c r="BE55" s="115">
        <v>0</v>
      </c>
    </row>
    <row r="56" spans="2:57" ht="17.100000000000001" customHeight="1">
      <c r="B56" s="113"/>
      <c r="C56" s="113"/>
      <c r="AW56" s="117"/>
      <c r="AX56" s="117"/>
      <c r="AZ56" s="117"/>
      <c r="BB56">
        <v>0</v>
      </c>
      <c r="BC56">
        <v>0</v>
      </c>
      <c r="BD56">
        <v>0</v>
      </c>
      <c r="BE56" s="115">
        <v>0</v>
      </c>
    </row>
    <row r="57" spans="2:57" ht="17.100000000000001" customHeight="1">
      <c r="B57" s="113"/>
      <c r="C57" s="113"/>
      <c r="AW57" s="117"/>
      <c r="AX57" s="117"/>
      <c r="AZ57" s="117"/>
      <c r="BB57">
        <v>0</v>
      </c>
      <c r="BC57">
        <v>0</v>
      </c>
      <c r="BD57">
        <v>0</v>
      </c>
      <c r="BE57" s="115">
        <v>0</v>
      </c>
    </row>
    <row r="58" spans="2:57" ht="17.100000000000001" customHeight="1">
      <c r="B58" s="113"/>
      <c r="C58" s="113"/>
      <c r="AW58" s="117"/>
      <c r="AX58" s="117"/>
      <c r="AZ58" s="117"/>
      <c r="BB58">
        <v>0</v>
      </c>
      <c r="BC58">
        <v>0</v>
      </c>
      <c r="BD58">
        <v>0</v>
      </c>
      <c r="BE58" s="115">
        <v>0</v>
      </c>
    </row>
    <row r="59" spans="2:57" ht="17.100000000000001" customHeight="1">
      <c r="B59" s="113"/>
      <c r="C59" s="113"/>
      <c r="AW59" s="117"/>
      <c r="AX59" s="117"/>
      <c r="AZ59" s="117"/>
      <c r="BB59">
        <v>0</v>
      </c>
      <c r="BC59">
        <v>0</v>
      </c>
      <c r="BD59">
        <v>0</v>
      </c>
      <c r="BE59" s="115">
        <v>0</v>
      </c>
    </row>
    <row r="60" spans="2:57" ht="17.100000000000001" customHeight="1">
      <c r="B60" s="113"/>
      <c r="C60" s="113"/>
      <c r="AW60" s="117"/>
      <c r="AX60" s="117"/>
      <c r="AZ60" s="117"/>
      <c r="BB60">
        <v>0</v>
      </c>
      <c r="BC60">
        <v>0</v>
      </c>
      <c r="BD60">
        <v>0</v>
      </c>
      <c r="BE60" s="115">
        <v>0</v>
      </c>
    </row>
    <row r="61" spans="2:57" ht="17.100000000000001" customHeight="1">
      <c r="B61" s="113"/>
      <c r="C61" s="113"/>
      <c r="AW61" s="117"/>
      <c r="AX61" s="117"/>
      <c r="AZ61" s="117"/>
      <c r="BB61">
        <v>0</v>
      </c>
      <c r="BC61">
        <v>0</v>
      </c>
      <c r="BD61">
        <v>0</v>
      </c>
      <c r="BE61" s="115">
        <v>0</v>
      </c>
    </row>
    <row r="62" spans="2:57" ht="17.100000000000001" customHeight="1">
      <c r="B62" s="113"/>
      <c r="C62" s="113"/>
      <c r="AW62" s="117"/>
      <c r="AX62" s="117"/>
      <c r="AZ62" s="117"/>
      <c r="BB62">
        <v>0</v>
      </c>
      <c r="BC62">
        <v>0</v>
      </c>
      <c r="BD62">
        <v>0</v>
      </c>
      <c r="BE62" s="115">
        <v>0</v>
      </c>
    </row>
    <row r="63" spans="2:57" ht="17.100000000000001" customHeight="1">
      <c r="B63" s="113"/>
      <c r="C63" s="113"/>
      <c r="AW63" s="117"/>
      <c r="AX63" s="117"/>
      <c r="AZ63" s="117"/>
      <c r="BB63">
        <v>0</v>
      </c>
      <c r="BC63">
        <v>0</v>
      </c>
      <c r="BD63">
        <v>0</v>
      </c>
      <c r="BE63" s="115">
        <v>0</v>
      </c>
    </row>
    <row r="64" spans="2:57" ht="17.100000000000001" customHeight="1">
      <c r="B64" s="113"/>
      <c r="C64" s="113"/>
      <c r="AW64" s="117"/>
      <c r="AX64" s="117"/>
      <c r="AZ64" s="117"/>
      <c r="BB64">
        <v>0</v>
      </c>
      <c r="BC64">
        <v>0</v>
      </c>
      <c r="BD64">
        <v>0</v>
      </c>
      <c r="BE64" s="115">
        <v>0</v>
      </c>
    </row>
    <row r="65" spans="2:57" ht="17.100000000000001" customHeight="1">
      <c r="B65" s="113"/>
      <c r="C65" s="113"/>
      <c r="AW65" s="117"/>
      <c r="AX65" s="117"/>
      <c r="AZ65" s="117"/>
      <c r="BB65">
        <v>0</v>
      </c>
      <c r="BC65">
        <v>0</v>
      </c>
      <c r="BD65">
        <v>0</v>
      </c>
      <c r="BE65" s="115">
        <v>0</v>
      </c>
    </row>
    <row r="66" spans="2:57" ht="17.100000000000001" customHeight="1">
      <c r="B66" s="113"/>
      <c r="C66" s="113"/>
      <c r="AW66" s="117"/>
      <c r="AX66" s="117"/>
      <c r="AZ66" s="117"/>
      <c r="BB66">
        <v>0</v>
      </c>
      <c r="BC66">
        <v>0</v>
      </c>
      <c r="BD66">
        <v>0</v>
      </c>
      <c r="BE66" s="115">
        <v>0</v>
      </c>
    </row>
    <row r="67" spans="2:57" ht="17.100000000000001" customHeight="1">
      <c r="B67" s="113"/>
      <c r="C67" s="113"/>
      <c r="AW67" s="117"/>
      <c r="AX67" s="117"/>
      <c r="AZ67" s="117"/>
      <c r="BB67">
        <v>0</v>
      </c>
      <c r="BC67">
        <v>0</v>
      </c>
      <c r="BD67">
        <v>0</v>
      </c>
      <c r="BE67" s="115">
        <v>0</v>
      </c>
    </row>
    <row r="68" spans="2:57" ht="17.100000000000001" customHeight="1">
      <c r="B68" s="113"/>
      <c r="C68" s="113"/>
      <c r="AW68" s="117"/>
      <c r="AX68" s="117"/>
      <c r="AZ68" s="117"/>
      <c r="BB68">
        <v>0</v>
      </c>
      <c r="BC68">
        <v>0</v>
      </c>
      <c r="BD68">
        <v>0</v>
      </c>
      <c r="BE68" s="115">
        <v>0</v>
      </c>
    </row>
    <row r="69" spans="2:57" ht="17.100000000000001" customHeight="1">
      <c r="B69" s="113"/>
      <c r="C69" s="113"/>
      <c r="AW69" s="117"/>
      <c r="AX69" s="117"/>
      <c r="AZ69" s="117"/>
      <c r="BB69">
        <v>0</v>
      </c>
      <c r="BC69">
        <v>0</v>
      </c>
      <c r="BD69">
        <v>0</v>
      </c>
      <c r="BE69" s="115">
        <v>0</v>
      </c>
    </row>
    <row r="70" spans="2:57" ht="17.100000000000001" customHeight="1">
      <c r="B70" s="113"/>
      <c r="C70" s="113"/>
      <c r="AW70" s="117"/>
      <c r="AX70" s="117"/>
      <c r="AZ70" s="117"/>
      <c r="BB70">
        <v>0</v>
      </c>
      <c r="BC70">
        <v>0</v>
      </c>
      <c r="BD70">
        <v>0</v>
      </c>
      <c r="BE70" s="115">
        <v>0</v>
      </c>
    </row>
    <row r="71" spans="2:57" ht="17.100000000000001" customHeight="1">
      <c r="B71" s="113"/>
      <c r="C71" s="113"/>
      <c r="AW71" s="117"/>
      <c r="AX71" s="117"/>
      <c r="AZ71" s="117"/>
      <c r="BB71">
        <v>0</v>
      </c>
      <c r="BC71">
        <v>0</v>
      </c>
      <c r="BD71">
        <v>0</v>
      </c>
      <c r="BE71" s="115">
        <v>0</v>
      </c>
    </row>
    <row r="72" spans="2:57" ht="17.100000000000001" customHeight="1">
      <c r="B72" s="113"/>
      <c r="C72" s="113"/>
      <c r="AW72" s="117"/>
      <c r="AX72" s="117"/>
      <c r="AZ72" s="117"/>
      <c r="BB72">
        <v>0</v>
      </c>
      <c r="BC72">
        <v>0</v>
      </c>
      <c r="BD72">
        <v>0</v>
      </c>
      <c r="BE72" s="115">
        <v>0</v>
      </c>
    </row>
    <row r="73" spans="2:57" ht="17.100000000000001" customHeight="1">
      <c r="B73" s="113"/>
      <c r="C73" s="113"/>
      <c r="AW73" s="117"/>
      <c r="AX73" s="117"/>
      <c r="AZ73" s="117"/>
      <c r="BB73">
        <v>0</v>
      </c>
      <c r="BC73">
        <v>0</v>
      </c>
      <c r="BD73">
        <v>0</v>
      </c>
      <c r="BE73" s="115">
        <v>0</v>
      </c>
    </row>
    <row r="74" spans="2:57" ht="17.100000000000001" customHeight="1">
      <c r="B74" s="113"/>
      <c r="C74" s="113"/>
      <c r="AW74" s="117"/>
      <c r="AX74" s="117"/>
      <c r="AZ74" s="117"/>
      <c r="BB74">
        <v>0</v>
      </c>
      <c r="BC74">
        <v>0</v>
      </c>
      <c r="BD74">
        <v>0</v>
      </c>
      <c r="BE74" s="115">
        <v>0</v>
      </c>
    </row>
    <row r="75" spans="2:57" ht="17.100000000000001" customHeight="1">
      <c r="B75" s="113"/>
      <c r="C75" s="113"/>
      <c r="AW75" s="117"/>
      <c r="AX75" s="117"/>
      <c r="AZ75" s="117"/>
      <c r="BB75">
        <v>0</v>
      </c>
      <c r="BC75">
        <v>0</v>
      </c>
      <c r="BD75">
        <v>0</v>
      </c>
      <c r="BE75" s="115">
        <v>0</v>
      </c>
    </row>
    <row r="76" spans="2:57" ht="17.100000000000001" customHeight="1">
      <c r="B76" s="113"/>
      <c r="C76" s="113"/>
      <c r="AW76" s="117"/>
      <c r="AX76" s="117"/>
      <c r="AZ76" s="117"/>
      <c r="BB76">
        <v>0</v>
      </c>
      <c r="BC76">
        <v>0</v>
      </c>
      <c r="BD76">
        <v>0</v>
      </c>
      <c r="BE76" s="115">
        <v>0</v>
      </c>
    </row>
    <row r="77" spans="2:57" ht="17.100000000000001" customHeight="1">
      <c r="B77" s="113"/>
      <c r="C77" s="113"/>
      <c r="AW77" s="117"/>
      <c r="AX77" s="117"/>
      <c r="AZ77" s="117"/>
      <c r="BB77">
        <v>0</v>
      </c>
      <c r="BC77">
        <v>0</v>
      </c>
      <c r="BD77">
        <v>0</v>
      </c>
      <c r="BE77" s="115">
        <v>0</v>
      </c>
    </row>
    <row r="78" spans="2:57" ht="17.100000000000001" customHeight="1">
      <c r="B78" s="113"/>
      <c r="C78" s="113"/>
      <c r="AW78" s="117"/>
      <c r="AX78" s="117"/>
      <c r="AZ78" s="117"/>
      <c r="BB78">
        <v>0</v>
      </c>
      <c r="BC78">
        <v>0</v>
      </c>
      <c r="BD78">
        <v>0</v>
      </c>
      <c r="BE78" s="115">
        <v>0</v>
      </c>
    </row>
    <row r="79" spans="2:57" ht="17.100000000000001" customHeight="1">
      <c r="B79" s="113"/>
      <c r="C79" s="113"/>
      <c r="AW79" s="117"/>
      <c r="AX79" s="117"/>
      <c r="AZ79" s="117"/>
      <c r="BB79">
        <v>0</v>
      </c>
      <c r="BC79">
        <v>0</v>
      </c>
      <c r="BD79">
        <v>0</v>
      </c>
      <c r="BE79" s="115">
        <v>0</v>
      </c>
    </row>
    <row r="80" spans="2:57" ht="17.100000000000001" customHeight="1">
      <c r="B80" s="113"/>
      <c r="C80" s="113"/>
      <c r="AW80" s="117"/>
      <c r="AX80" s="117"/>
      <c r="AZ80" s="117"/>
      <c r="BB80">
        <v>0</v>
      </c>
      <c r="BC80">
        <v>0</v>
      </c>
      <c r="BD80">
        <v>0</v>
      </c>
      <c r="BE80" s="115">
        <v>0</v>
      </c>
    </row>
    <row r="81" spans="2:57" ht="17.100000000000001" customHeight="1">
      <c r="B81" s="113"/>
      <c r="C81" s="113"/>
      <c r="AW81" s="117"/>
      <c r="AX81" s="117"/>
      <c r="AZ81" s="117"/>
      <c r="BB81">
        <v>0</v>
      </c>
      <c r="BC81">
        <v>0</v>
      </c>
      <c r="BD81">
        <v>0</v>
      </c>
      <c r="BE81" s="115">
        <v>0</v>
      </c>
    </row>
    <row r="82" spans="2:57" ht="17.100000000000001" customHeight="1">
      <c r="B82" s="113"/>
      <c r="C82" s="113"/>
      <c r="AW82" s="117"/>
      <c r="AX82" s="117"/>
      <c r="AZ82" s="117"/>
      <c r="BB82">
        <v>0</v>
      </c>
      <c r="BC82">
        <v>0</v>
      </c>
      <c r="BD82">
        <v>0</v>
      </c>
      <c r="BE82" s="115">
        <v>0</v>
      </c>
    </row>
    <row r="83" spans="2:57" ht="17.100000000000001" customHeight="1">
      <c r="B83" s="113"/>
      <c r="C83" s="113"/>
      <c r="AW83" s="117"/>
      <c r="AX83" s="117"/>
      <c r="AZ83" s="117"/>
      <c r="BB83">
        <v>0</v>
      </c>
      <c r="BC83">
        <v>0</v>
      </c>
      <c r="BD83">
        <v>0</v>
      </c>
      <c r="BE83" s="115">
        <v>0</v>
      </c>
    </row>
    <row r="84" spans="2:57" ht="17.100000000000001" customHeight="1">
      <c r="B84" s="113"/>
      <c r="C84" s="113"/>
      <c r="AW84" s="117"/>
      <c r="AX84" s="117"/>
      <c r="AZ84" s="117"/>
      <c r="BB84">
        <v>0</v>
      </c>
      <c r="BC84">
        <v>0</v>
      </c>
      <c r="BD84">
        <v>0</v>
      </c>
      <c r="BE84" s="115">
        <v>0</v>
      </c>
    </row>
    <row r="85" spans="2:57" ht="17.100000000000001" customHeight="1">
      <c r="B85" s="113"/>
      <c r="C85" s="113"/>
      <c r="AW85" s="117"/>
      <c r="AX85" s="117"/>
      <c r="AZ85" s="117"/>
      <c r="BB85">
        <v>0</v>
      </c>
      <c r="BC85">
        <v>0</v>
      </c>
      <c r="BD85">
        <v>0</v>
      </c>
      <c r="BE85" s="115">
        <v>0</v>
      </c>
    </row>
    <row r="86" spans="2:57" ht="17.100000000000001" customHeight="1">
      <c r="B86" s="113"/>
      <c r="C86" s="113"/>
      <c r="AW86" s="117"/>
      <c r="AX86" s="117"/>
      <c r="AZ86" s="117"/>
      <c r="BB86">
        <v>0</v>
      </c>
      <c r="BC86">
        <v>0</v>
      </c>
      <c r="BD86">
        <v>0</v>
      </c>
      <c r="BE86" s="115">
        <v>0</v>
      </c>
    </row>
    <row r="87" spans="2:57" ht="17.100000000000001" customHeight="1">
      <c r="B87" s="113"/>
      <c r="C87" s="113"/>
      <c r="AW87" s="117"/>
      <c r="AX87" s="117"/>
      <c r="AZ87" s="117"/>
      <c r="BB87">
        <v>0</v>
      </c>
      <c r="BC87">
        <v>0</v>
      </c>
      <c r="BD87">
        <v>0</v>
      </c>
      <c r="BE87" s="115">
        <v>0</v>
      </c>
    </row>
    <row r="88" spans="2:57" ht="17.100000000000001" customHeight="1">
      <c r="B88" s="113"/>
      <c r="C88" s="113"/>
      <c r="AW88" s="117"/>
      <c r="AX88" s="117"/>
      <c r="AZ88" s="117"/>
      <c r="BB88">
        <v>0</v>
      </c>
      <c r="BC88">
        <v>0</v>
      </c>
      <c r="BD88">
        <v>0</v>
      </c>
      <c r="BE88" s="115">
        <v>0</v>
      </c>
    </row>
    <row r="89" spans="2:57" ht="17.100000000000001" customHeight="1">
      <c r="B89" s="113"/>
      <c r="C89" s="113"/>
      <c r="AW89" s="117"/>
      <c r="AX89" s="117"/>
      <c r="AZ89" s="117"/>
      <c r="BB89">
        <v>0</v>
      </c>
      <c r="BC89">
        <v>0</v>
      </c>
      <c r="BD89">
        <v>0</v>
      </c>
      <c r="BE89" s="115">
        <v>0</v>
      </c>
    </row>
    <row r="90" spans="2:57" ht="17.100000000000001" customHeight="1">
      <c r="B90" s="113"/>
      <c r="C90" s="113"/>
      <c r="AW90" s="117"/>
      <c r="AX90" s="117"/>
      <c r="AZ90" s="117"/>
      <c r="BB90">
        <v>0</v>
      </c>
      <c r="BC90">
        <v>0</v>
      </c>
      <c r="BD90">
        <v>0</v>
      </c>
      <c r="BE90" s="115">
        <v>0</v>
      </c>
    </row>
    <row r="91" spans="2:57" ht="17.100000000000001" customHeight="1">
      <c r="B91" s="113"/>
      <c r="C91" s="113"/>
      <c r="AW91" s="117"/>
      <c r="AX91" s="117"/>
      <c r="AZ91" s="117"/>
      <c r="BB91">
        <v>0</v>
      </c>
      <c r="BC91">
        <v>0</v>
      </c>
      <c r="BD91">
        <v>0</v>
      </c>
      <c r="BE91" s="115">
        <v>0</v>
      </c>
    </row>
    <row r="92" spans="2:57" ht="17.100000000000001" customHeight="1">
      <c r="B92" s="113"/>
      <c r="C92" s="113"/>
      <c r="AW92" s="117"/>
      <c r="AX92" s="117"/>
      <c r="AZ92" s="117"/>
      <c r="BB92">
        <v>0</v>
      </c>
      <c r="BC92">
        <v>0</v>
      </c>
      <c r="BD92">
        <v>0</v>
      </c>
      <c r="BE92" s="115">
        <v>0</v>
      </c>
    </row>
    <row r="93" spans="2:57" ht="17.100000000000001" customHeight="1">
      <c r="B93" s="113"/>
      <c r="C93" s="113"/>
      <c r="AX93" s="117"/>
      <c r="AZ93" s="117"/>
      <c r="BB93">
        <v>0</v>
      </c>
      <c r="BC93">
        <v>0</v>
      </c>
      <c r="BD93">
        <v>0</v>
      </c>
      <c r="BE93" s="115">
        <v>0</v>
      </c>
    </row>
    <row r="94" spans="2:57" ht="17.100000000000001" customHeight="1">
      <c r="B94" s="113"/>
      <c r="C94" s="113"/>
      <c r="AW94" s="117"/>
      <c r="AX94" s="117"/>
      <c r="AZ94" s="117"/>
      <c r="BB94">
        <v>0</v>
      </c>
      <c r="BC94">
        <v>0</v>
      </c>
      <c r="BD94">
        <v>0</v>
      </c>
      <c r="BE94" s="115">
        <v>0</v>
      </c>
    </row>
    <row r="95" spans="2:57" ht="17.100000000000001" customHeight="1">
      <c r="B95" s="113"/>
      <c r="C95" s="113"/>
      <c r="AW95" s="117"/>
      <c r="AX95" s="117"/>
      <c r="AZ95" s="117"/>
      <c r="BB95">
        <v>0</v>
      </c>
      <c r="BC95">
        <v>0</v>
      </c>
      <c r="BD95">
        <v>0</v>
      </c>
      <c r="BE95" s="115">
        <v>0</v>
      </c>
    </row>
    <row r="96" spans="2:57" ht="17.100000000000001" customHeight="1">
      <c r="B96" s="113"/>
      <c r="C96" s="113"/>
      <c r="AW96" s="117"/>
      <c r="AX96" s="117"/>
      <c r="AZ96" s="117"/>
      <c r="BB96">
        <v>0</v>
      </c>
      <c r="BC96">
        <v>0</v>
      </c>
      <c r="BD96">
        <v>0</v>
      </c>
      <c r="BE96" s="115">
        <v>0</v>
      </c>
    </row>
    <row r="97" spans="1:57" ht="17.100000000000001" customHeight="1">
      <c r="B97" s="113"/>
      <c r="C97" s="113"/>
      <c r="AW97" s="117"/>
      <c r="AX97" s="117"/>
      <c r="AZ97" s="117"/>
      <c r="BB97">
        <v>0</v>
      </c>
      <c r="BC97">
        <v>0</v>
      </c>
      <c r="BD97">
        <v>0</v>
      </c>
      <c r="BE97" s="115">
        <v>0</v>
      </c>
    </row>
    <row r="98" spans="1:57" ht="17.100000000000001" customHeight="1">
      <c r="B98" s="113"/>
      <c r="C98" s="113"/>
      <c r="AW98" s="117"/>
      <c r="AX98" s="117"/>
      <c r="AZ98" s="117"/>
      <c r="BB98">
        <v>0</v>
      </c>
      <c r="BC98">
        <v>0</v>
      </c>
      <c r="BD98">
        <v>0</v>
      </c>
      <c r="BE98" s="115">
        <v>0</v>
      </c>
    </row>
    <row r="99" spans="1:57" ht="17.100000000000001" customHeight="1">
      <c r="B99" s="113"/>
      <c r="C99" s="113"/>
      <c r="AW99" s="117"/>
      <c r="AX99" s="117"/>
      <c r="AZ99" s="117"/>
      <c r="BB99">
        <v>0</v>
      </c>
      <c r="BC99">
        <v>0</v>
      </c>
      <c r="BD99">
        <v>0</v>
      </c>
      <c r="BE99" s="115">
        <v>0</v>
      </c>
    </row>
    <row r="100" spans="1:57" ht="17.100000000000001" customHeight="1">
      <c r="A100" s="115"/>
      <c r="B100" s="113"/>
      <c r="C100" s="113"/>
      <c r="AW100" s="117"/>
      <c r="AX100" s="117"/>
      <c r="AZ100" s="117"/>
      <c r="BB100">
        <v>0</v>
      </c>
      <c r="BC100">
        <v>0</v>
      </c>
      <c r="BD100">
        <v>0</v>
      </c>
      <c r="BE100" s="115">
        <v>0</v>
      </c>
    </row>
    <row r="101" spans="1:57" ht="17.100000000000001" customHeight="1">
      <c r="B101" s="113"/>
      <c r="C101" s="113"/>
      <c r="AW101" s="117"/>
      <c r="AX101" s="117"/>
      <c r="AZ101" s="117"/>
      <c r="BB101">
        <v>0</v>
      </c>
      <c r="BC101">
        <v>0</v>
      </c>
      <c r="BD101">
        <v>0</v>
      </c>
      <c r="BE101" s="115">
        <v>0</v>
      </c>
    </row>
    <row r="102" spans="1:57" ht="17.100000000000001" customHeight="1">
      <c r="B102" s="113"/>
      <c r="C102" s="113"/>
      <c r="AW102" s="117"/>
      <c r="AX102" s="117"/>
      <c r="AZ102" s="117"/>
      <c r="BB102">
        <v>0</v>
      </c>
      <c r="BC102">
        <v>0</v>
      </c>
      <c r="BD102">
        <v>0</v>
      </c>
      <c r="BE102" s="115">
        <v>0</v>
      </c>
    </row>
    <row r="103" spans="1:57" ht="17.100000000000001" customHeight="1">
      <c r="B103" s="113"/>
      <c r="C103" s="113"/>
      <c r="AW103" s="117"/>
      <c r="AX103" s="117"/>
      <c r="AZ103" s="117"/>
      <c r="BB103">
        <v>0</v>
      </c>
      <c r="BC103">
        <v>0</v>
      </c>
      <c r="BD103">
        <v>0</v>
      </c>
      <c r="BE103" s="115">
        <v>0</v>
      </c>
    </row>
    <row r="104" spans="1:57" ht="17.100000000000001" customHeight="1">
      <c r="B104" s="113"/>
      <c r="C104" s="113"/>
      <c r="AW104" s="117"/>
      <c r="AX104" s="117"/>
      <c r="AZ104" s="117"/>
      <c r="BB104">
        <v>0</v>
      </c>
      <c r="BC104">
        <v>0</v>
      </c>
      <c r="BD104">
        <v>0</v>
      </c>
      <c r="BE104" s="115">
        <v>0</v>
      </c>
    </row>
    <row r="105" spans="1:57" ht="17.100000000000001" customHeight="1">
      <c r="B105" s="113"/>
      <c r="C105" s="113"/>
      <c r="AW105" s="117"/>
      <c r="AX105" s="117"/>
      <c r="AZ105" s="117"/>
      <c r="BB105">
        <v>0</v>
      </c>
      <c r="BC105">
        <v>0</v>
      </c>
      <c r="BD105">
        <v>0</v>
      </c>
      <c r="BE105" s="115">
        <v>0</v>
      </c>
    </row>
    <row r="106" spans="1:57" ht="17.100000000000001" customHeight="1">
      <c r="B106" s="113"/>
      <c r="C106" s="113"/>
      <c r="AW106" s="117"/>
      <c r="AX106" s="117"/>
      <c r="AZ106" s="117"/>
      <c r="BB106">
        <v>0</v>
      </c>
      <c r="BC106">
        <v>0</v>
      </c>
      <c r="BD106">
        <v>0</v>
      </c>
      <c r="BE106" s="115">
        <v>0</v>
      </c>
    </row>
    <row r="107" spans="1:57" ht="17.100000000000001" customHeight="1">
      <c r="B107" s="113"/>
      <c r="C107" s="113"/>
      <c r="AW107" s="117"/>
      <c r="AX107" s="117"/>
      <c r="AZ107" s="117"/>
      <c r="BB107">
        <v>0</v>
      </c>
      <c r="BC107">
        <v>0</v>
      </c>
      <c r="BD107">
        <v>0</v>
      </c>
      <c r="BE107" s="115">
        <v>0</v>
      </c>
    </row>
    <row r="108" spans="1:57" ht="17.100000000000001" customHeight="1">
      <c r="B108" s="113"/>
      <c r="C108" s="113"/>
      <c r="AW108" s="117"/>
      <c r="AX108" s="117"/>
      <c r="AZ108" s="117"/>
      <c r="BB108">
        <v>0</v>
      </c>
      <c r="BC108">
        <v>0</v>
      </c>
      <c r="BD108">
        <v>0</v>
      </c>
      <c r="BE108" s="115">
        <v>0</v>
      </c>
    </row>
    <row r="109" spans="1:57" ht="17.100000000000001" customHeight="1">
      <c r="B109" s="113"/>
      <c r="C109" s="113"/>
      <c r="AW109" s="117"/>
      <c r="AX109" s="117"/>
      <c r="AZ109" s="117"/>
      <c r="BB109">
        <v>0</v>
      </c>
      <c r="BC109">
        <v>0</v>
      </c>
      <c r="BD109">
        <v>0</v>
      </c>
      <c r="BE109" s="115">
        <v>0</v>
      </c>
    </row>
    <row r="110" spans="1:57" ht="17.100000000000001" customHeight="1">
      <c r="B110" s="113"/>
      <c r="C110" s="113"/>
      <c r="AW110" s="117"/>
      <c r="AX110" s="117"/>
      <c r="AZ110" s="117"/>
      <c r="BB110">
        <v>0</v>
      </c>
      <c r="BC110">
        <v>0</v>
      </c>
      <c r="BD110">
        <v>0</v>
      </c>
      <c r="BE110" s="115">
        <v>0</v>
      </c>
    </row>
    <row r="111" spans="1:57" ht="17.100000000000001" customHeight="1">
      <c r="B111" s="113"/>
      <c r="C111" s="113"/>
      <c r="AW111" s="117"/>
      <c r="AX111" s="117"/>
      <c r="AZ111" s="117"/>
      <c r="BB111">
        <v>0</v>
      </c>
      <c r="BC111">
        <v>0</v>
      </c>
      <c r="BD111">
        <v>0</v>
      </c>
      <c r="BE111" s="115">
        <v>0</v>
      </c>
    </row>
    <row r="112" spans="1:57" ht="17.100000000000001" customHeight="1">
      <c r="B112" s="113"/>
      <c r="C112" s="113"/>
      <c r="AW112" s="117"/>
      <c r="AX112" s="117"/>
      <c r="AZ112" s="117"/>
      <c r="BB112">
        <v>0</v>
      </c>
      <c r="BC112">
        <v>0</v>
      </c>
      <c r="BD112">
        <v>0</v>
      </c>
      <c r="BE112" s="115">
        <v>0</v>
      </c>
    </row>
    <row r="113" spans="2:57" ht="17.100000000000001" customHeight="1">
      <c r="B113" s="113"/>
      <c r="C113" s="113"/>
      <c r="AW113" s="117"/>
      <c r="AX113" s="117"/>
      <c r="AZ113" s="117"/>
      <c r="BB113">
        <v>0</v>
      </c>
      <c r="BC113">
        <v>0</v>
      </c>
      <c r="BD113">
        <v>0</v>
      </c>
      <c r="BE113" s="115">
        <v>0</v>
      </c>
    </row>
    <row r="114" spans="2:57" ht="17.100000000000001" customHeight="1">
      <c r="B114" s="113"/>
      <c r="C114" s="113"/>
      <c r="AW114" s="117"/>
      <c r="AX114" s="117"/>
      <c r="AZ114" s="117"/>
      <c r="BB114">
        <v>0</v>
      </c>
      <c r="BC114">
        <v>0</v>
      </c>
      <c r="BD114">
        <v>0</v>
      </c>
      <c r="BE114" s="115">
        <v>0</v>
      </c>
    </row>
    <row r="115" spans="2:57" ht="17.100000000000001" customHeight="1">
      <c r="B115" s="113"/>
      <c r="C115" s="113"/>
      <c r="AW115" s="117"/>
      <c r="AX115" s="117"/>
      <c r="AZ115" s="117"/>
      <c r="BB115">
        <v>0</v>
      </c>
      <c r="BC115">
        <v>0</v>
      </c>
      <c r="BD115">
        <v>0</v>
      </c>
      <c r="BE115" s="115">
        <v>0</v>
      </c>
    </row>
    <row r="116" spans="2:57" ht="17.100000000000001" customHeight="1">
      <c r="B116" s="113"/>
      <c r="C116" s="113"/>
      <c r="AW116" s="117"/>
      <c r="AX116" s="117"/>
      <c r="AZ116" s="117"/>
      <c r="BB116">
        <v>0</v>
      </c>
      <c r="BC116">
        <v>0</v>
      </c>
      <c r="BD116">
        <v>0</v>
      </c>
      <c r="BE116" s="115">
        <v>0</v>
      </c>
    </row>
    <row r="117" spans="2:57" ht="17.100000000000001" customHeight="1">
      <c r="B117" s="113"/>
      <c r="C117" s="113"/>
      <c r="AW117" s="117"/>
      <c r="AX117" s="117"/>
      <c r="AZ117" s="117"/>
      <c r="BB117">
        <v>0</v>
      </c>
      <c r="BC117">
        <v>0</v>
      </c>
      <c r="BD117">
        <v>0</v>
      </c>
      <c r="BE117" s="115">
        <v>0</v>
      </c>
    </row>
    <row r="118" spans="2:57" ht="17.100000000000001" customHeight="1">
      <c r="B118" s="113"/>
      <c r="C118" s="113"/>
      <c r="AW118" s="117"/>
      <c r="AX118" s="117"/>
      <c r="AZ118" s="117"/>
      <c r="BB118">
        <v>0</v>
      </c>
      <c r="BC118">
        <v>0</v>
      </c>
      <c r="BD118">
        <v>0</v>
      </c>
      <c r="BE118" s="115">
        <v>0</v>
      </c>
    </row>
    <row r="119" spans="2:57" ht="17.100000000000001" customHeight="1">
      <c r="B119" s="113"/>
      <c r="C119" s="113"/>
      <c r="AW119" s="117"/>
      <c r="AX119" s="117"/>
      <c r="AZ119" s="117"/>
      <c r="BB119">
        <v>0</v>
      </c>
      <c r="BC119">
        <v>0</v>
      </c>
      <c r="BD119">
        <v>0</v>
      </c>
      <c r="BE119" s="115">
        <v>0</v>
      </c>
    </row>
    <row r="120" spans="2:57" ht="17.100000000000001" customHeight="1">
      <c r="B120" s="113"/>
      <c r="C120" s="113"/>
      <c r="AW120" s="117"/>
      <c r="AX120" s="117"/>
      <c r="AZ120" s="117"/>
    </row>
    <row r="121" spans="2:57" ht="17.100000000000001" customHeight="1">
      <c r="B121" s="113"/>
      <c r="C121" s="113"/>
      <c r="AW121" s="117"/>
      <c r="AX121" s="117"/>
      <c r="AZ121" s="117"/>
    </row>
    <row r="122" spans="2:57" ht="17.100000000000001" customHeight="1">
      <c r="B122" s="113"/>
      <c r="C122" s="113"/>
      <c r="AW122" s="117"/>
      <c r="AX122" s="117"/>
      <c r="AZ122" s="117"/>
    </row>
    <row r="123" spans="2:57" ht="17.100000000000001" customHeight="1">
      <c r="B123" s="113"/>
      <c r="C123" s="113"/>
      <c r="AW123" s="117"/>
      <c r="AX123" s="117"/>
      <c r="AZ123" s="117"/>
    </row>
    <row r="124" spans="2:57" ht="17.100000000000001" customHeight="1">
      <c r="B124" s="113"/>
      <c r="C124" s="113"/>
      <c r="AW124" s="117"/>
      <c r="AX124" s="117"/>
      <c r="AZ124" s="117"/>
    </row>
    <row r="125" spans="2:57" ht="17.100000000000001" customHeight="1">
      <c r="B125" s="113"/>
      <c r="C125" s="113"/>
      <c r="AW125" s="117"/>
      <c r="AX125" s="117"/>
      <c r="AZ125" s="117"/>
    </row>
    <row r="126" spans="2:57" ht="17.100000000000001" customHeight="1">
      <c r="B126" s="113"/>
      <c r="C126" s="113"/>
      <c r="AW126" s="117"/>
      <c r="AX126" s="117"/>
      <c r="AZ126" s="117"/>
    </row>
    <row r="127" spans="2:57" ht="17.100000000000001" customHeight="1">
      <c r="B127" s="113"/>
      <c r="C127" s="113"/>
      <c r="AW127" s="117"/>
      <c r="AX127" s="117"/>
      <c r="AZ127" s="117"/>
    </row>
    <row r="128" spans="2:57" ht="17.100000000000001" customHeight="1">
      <c r="B128" s="113"/>
      <c r="C128" s="113"/>
      <c r="AW128" s="117"/>
      <c r="AX128" s="117"/>
      <c r="AZ128" s="117"/>
    </row>
    <row r="129" spans="2:52" ht="17.100000000000001" customHeight="1">
      <c r="B129" s="113"/>
      <c r="C129" s="113"/>
      <c r="AW129" s="117"/>
      <c r="AX129" s="117"/>
      <c r="AZ129" s="117"/>
    </row>
    <row r="130" spans="2:52" ht="17.100000000000001" customHeight="1">
      <c r="B130" s="113"/>
      <c r="C130" s="113"/>
      <c r="AW130" s="117"/>
      <c r="AX130" s="117"/>
      <c r="AZ130" s="117"/>
    </row>
    <row r="131" spans="2:52" ht="17.100000000000001" customHeight="1">
      <c r="B131" s="113"/>
      <c r="C131" s="113"/>
      <c r="AW131" s="117"/>
      <c r="AX131" s="117"/>
      <c r="AZ131" s="117"/>
    </row>
    <row r="132" spans="2:52" ht="17.100000000000001" customHeight="1">
      <c r="B132" s="113"/>
      <c r="C132" s="113"/>
      <c r="AW132" s="117"/>
      <c r="AX132" s="117"/>
      <c r="AZ132" s="117"/>
    </row>
    <row r="133" spans="2:52" ht="17.100000000000001" customHeight="1">
      <c r="B133" s="113"/>
      <c r="C133" s="113"/>
      <c r="AW133" s="117"/>
      <c r="AX133" s="117"/>
      <c r="AZ133" s="117"/>
    </row>
    <row r="134" spans="2:52" ht="17.100000000000001" customHeight="1">
      <c r="B134" s="113"/>
      <c r="C134" s="113"/>
      <c r="AW134" s="117"/>
      <c r="AX134" s="117"/>
      <c r="AZ134" s="117"/>
    </row>
    <row r="135" spans="2:52" ht="17.100000000000001" customHeight="1">
      <c r="B135" s="113"/>
      <c r="C135" s="113"/>
      <c r="AW135" s="117"/>
      <c r="AX135" s="117"/>
      <c r="AZ135" s="117"/>
    </row>
    <row r="136" spans="2:52" ht="17.100000000000001" customHeight="1">
      <c r="B136" s="113"/>
      <c r="C136" s="113"/>
      <c r="AW136" s="117"/>
      <c r="AX136" s="117"/>
      <c r="AZ136" s="117"/>
    </row>
    <row r="137" spans="2:52" ht="17.100000000000001" customHeight="1">
      <c r="B137" s="113"/>
      <c r="C137" s="113"/>
      <c r="AW137" s="117"/>
      <c r="AX137" s="117"/>
      <c r="AZ137" s="117"/>
    </row>
    <row r="138" spans="2:52" ht="17.100000000000001" customHeight="1">
      <c r="B138" s="113"/>
      <c r="C138" s="113"/>
      <c r="AW138" s="117"/>
      <c r="AX138" s="117"/>
      <c r="AZ138" s="117"/>
    </row>
    <row r="139" spans="2:52" ht="17.100000000000001" customHeight="1">
      <c r="B139" s="113"/>
      <c r="C139" s="113"/>
      <c r="AW139" s="117"/>
      <c r="AX139" s="117"/>
      <c r="AZ139" s="117"/>
    </row>
    <row r="140" spans="2:52" ht="17.100000000000001" customHeight="1">
      <c r="B140" s="113"/>
      <c r="C140" s="113"/>
      <c r="AW140" s="117"/>
      <c r="AX140" s="117"/>
      <c r="AZ140" s="117"/>
    </row>
    <row r="141" spans="2:52" ht="17.100000000000001" customHeight="1">
      <c r="B141" s="113"/>
      <c r="C141" s="113"/>
      <c r="AW141" s="117"/>
      <c r="AX141" s="117"/>
      <c r="AZ141" s="117"/>
    </row>
    <row r="142" spans="2:52" ht="17.100000000000001" customHeight="1">
      <c r="B142" s="113"/>
      <c r="C142" s="113"/>
      <c r="AW142" s="117"/>
      <c r="AX142" s="117"/>
      <c r="AZ142" s="117"/>
    </row>
    <row r="143" spans="2:52" ht="17.100000000000001" customHeight="1">
      <c r="B143" s="113"/>
      <c r="C143" s="113"/>
      <c r="AW143" s="117"/>
      <c r="AX143" s="117"/>
      <c r="AZ143" s="117"/>
    </row>
    <row r="144" spans="2:52" ht="17.100000000000001" customHeight="1">
      <c r="B144" s="113"/>
      <c r="C144" s="113"/>
      <c r="AW144" s="117"/>
      <c r="AX144" s="117"/>
      <c r="AZ144" s="117"/>
    </row>
    <row r="145" spans="2:52" ht="17.100000000000001" customHeight="1">
      <c r="B145" s="113"/>
      <c r="C145" s="113"/>
      <c r="AW145" s="117"/>
      <c r="AX145" s="117"/>
      <c r="AZ145" s="117"/>
    </row>
    <row r="146" spans="2:52" ht="17.100000000000001" customHeight="1">
      <c r="B146" s="113"/>
      <c r="C146" s="113"/>
      <c r="AW146" s="117"/>
      <c r="AX146" s="117"/>
      <c r="AZ146" s="117"/>
    </row>
    <row r="147" spans="2:52" ht="17.100000000000001" customHeight="1">
      <c r="B147" s="113"/>
      <c r="C147" s="113"/>
      <c r="AW147" s="117"/>
      <c r="AX147" s="117"/>
      <c r="AZ147" s="117"/>
    </row>
    <row r="148" spans="2:52" ht="17.100000000000001" customHeight="1">
      <c r="B148" s="113"/>
      <c r="C148" s="113"/>
      <c r="AW148" s="117"/>
      <c r="AX148" s="117"/>
      <c r="AZ148" s="117"/>
    </row>
    <row r="149" spans="2:52" ht="17.100000000000001" customHeight="1">
      <c r="B149" s="113"/>
      <c r="C149" s="113"/>
      <c r="AW149" s="117"/>
      <c r="AX149" s="117"/>
      <c r="AZ149" s="117"/>
    </row>
    <row r="150" spans="2:52" ht="17.100000000000001" customHeight="1">
      <c r="B150" s="113"/>
      <c r="C150" s="113"/>
      <c r="AW150" s="117"/>
      <c r="AX150" s="117"/>
      <c r="AZ150" s="117"/>
    </row>
    <row r="151" spans="2:52" ht="17.100000000000001" customHeight="1">
      <c r="B151" s="113"/>
      <c r="C151" s="113"/>
      <c r="AW151" s="117"/>
      <c r="AX151" s="117"/>
      <c r="AZ151" s="117"/>
    </row>
    <row r="152" spans="2:52" ht="17.100000000000001" customHeight="1">
      <c r="B152" s="113"/>
      <c r="C152" s="113"/>
      <c r="AW152" s="117"/>
      <c r="AX152" s="117"/>
      <c r="AZ152" s="117"/>
    </row>
    <row r="153" spans="2:52" ht="17.100000000000001" customHeight="1">
      <c r="B153" s="113"/>
      <c r="C153" s="113"/>
      <c r="AW153" s="117"/>
      <c r="AX153" s="117"/>
      <c r="AZ153" s="117"/>
    </row>
    <row r="154" spans="2:52" ht="17.100000000000001" customHeight="1">
      <c r="B154" s="113"/>
      <c r="C154" s="113"/>
      <c r="AW154" s="117"/>
      <c r="AX154" s="117"/>
      <c r="AZ154" s="117"/>
    </row>
    <row r="155" spans="2:52" ht="17.100000000000001" customHeight="1">
      <c r="B155" s="113"/>
      <c r="C155" s="113"/>
      <c r="AW155" s="117"/>
      <c r="AX155" s="117"/>
      <c r="AZ155" s="117"/>
    </row>
    <row r="156" spans="2:52" ht="17.100000000000001" customHeight="1">
      <c r="B156" s="113"/>
      <c r="C156" s="113"/>
      <c r="AW156" s="117"/>
      <c r="AX156" s="117"/>
      <c r="AZ156" s="117"/>
    </row>
    <row r="157" spans="2:52" ht="17.100000000000001" customHeight="1">
      <c r="B157" s="113"/>
      <c r="C157" s="113"/>
      <c r="AW157" s="117"/>
      <c r="AX157" s="117"/>
      <c r="AZ157" s="117"/>
    </row>
    <row r="158" spans="2:52" ht="17.100000000000001" customHeight="1">
      <c r="B158" s="113"/>
      <c r="C158" s="113"/>
      <c r="AW158" s="117"/>
      <c r="AX158" s="117"/>
      <c r="AZ158" s="117"/>
    </row>
    <row r="159" spans="2:52" ht="17.100000000000001" customHeight="1">
      <c r="B159" s="113"/>
      <c r="C159" s="113"/>
      <c r="AW159" s="117"/>
      <c r="AX159" s="117"/>
      <c r="AZ159" s="117"/>
    </row>
    <row r="160" spans="2:52" ht="17.100000000000001" customHeight="1">
      <c r="B160" s="113"/>
      <c r="C160" s="113"/>
      <c r="AW160" s="117"/>
      <c r="AX160" s="117"/>
      <c r="AZ160" s="117"/>
    </row>
    <row r="161" spans="2:52" ht="17.100000000000001" customHeight="1">
      <c r="B161" s="113"/>
      <c r="C161" s="113"/>
      <c r="AW161" s="117"/>
      <c r="AX161" s="117"/>
      <c r="AZ161" s="117"/>
    </row>
    <row r="162" spans="2:52" ht="17.100000000000001" customHeight="1">
      <c r="B162" s="113"/>
      <c r="C162" s="113"/>
      <c r="AQ162" s="112" t="str">
        <f t="shared" ref="AQ162:AQ194" si="2">IF(A162="","",_xlfn.TEXTJOIN(",",FALSE,A162:AN162))</f>
        <v/>
      </c>
      <c r="AW162" s="117"/>
      <c r="AX162" s="117"/>
      <c r="AZ162" s="117"/>
    </row>
    <row r="163" spans="2:52" ht="17.100000000000001" customHeight="1">
      <c r="B163" s="113"/>
      <c r="C163" s="113"/>
      <c r="AQ163" s="112" t="str">
        <f t="shared" si="2"/>
        <v/>
      </c>
      <c r="AW163" s="117"/>
      <c r="AX163" s="117"/>
      <c r="AZ163" s="117"/>
    </row>
    <row r="164" spans="2:52" ht="17.100000000000001" customHeight="1">
      <c r="B164" s="113"/>
      <c r="C164" s="113"/>
      <c r="AQ164" s="112" t="str">
        <f t="shared" si="2"/>
        <v/>
      </c>
      <c r="AW164" s="117"/>
      <c r="AX164" s="117"/>
      <c r="AZ164" s="117"/>
    </row>
    <row r="165" spans="2:52" ht="17.100000000000001" customHeight="1">
      <c r="B165" s="113"/>
      <c r="C165" s="113"/>
      <c r="AQ165" s="112" t="str">
        <f t="shared" si="2"/>
        <v/>
      </c>
      <c r="AW165" s="117"/>
      <c r="AX165" s="117"/>
      <c r="AZ165" s="117"/>
    </row>
    <row r="166" spans="2:52" ht="17.100000000000001" customHeight="1">
      <c r="B166" s="113"/>
      <c r="C166" s="113"/>
      <c r="AQ166" s="112" t="str">
        <f t="shared" si="2"/>
        <v/>
      </c>
      <c r="AW166" s="117"/>
      <c r="AX166" s="117"/>
      <c r="AZ166" s="117"/>
    </row>
    <row r="167" spans="2:52" ht="17.100000000000001" customHeight="1">
      <c r="B167" s="113"/>
      <c r="C167" s="113"/>
      <c r="AQ167" s="112" t="str">
        <f t="shared" si="2"/>
        <v/>
      </c>
      <c r="AW167" s="117"/>
      <c r="AX167" s="117"/>
      <c r="AZ167" s="117"/>
    </row>
    <row r="168" spans="2:52" ht="17.100000000000001" customHeight="1">
      <c r="B168" s="113"/>
      <c r="C168" s="113"/>
      <c r="AQ168" s="112" t="str">
        <f t="shared" si="2"/>
        <v/>
      </c>
      <c r="AW168" s="117"/>
      <c r="AX168" s="117"/>
      <c r="AZ168" s="117"/>
    </row>
    <row r="169" spans="2:52" ht="17.100000000000001" customHeight="1">
      <c r="B169" s="113"/>
      <c r="C169" s="113"/>
      <c r="AQ169" s="112" t="str">
        <f t="shared" si="2"/>
        <v/>
      </c>
      <c r="AW169" s="117"/>
      <c r="AX169" s="117"/>
      <c r="AZ169" s="117"/>
    </row>
    <row r="170" spans="2:52" ht="17.100000000000001" customHeight="1">
      <c r="B170" s="113"/>
      <c r="C170" s="113"/>
      <c r="AQ170" s="112" t="str">
        <f t="shared" si="2"/>
        <v/>
      </c>
      <c r="AW170" s="117"/>
      <c r="AX170" s="117"/>
      <c r="AZ170" s="117"/>
    </row>
    <row r="171" spans="2:52" ht="17.100000000000001" customHeight="1">
      <c r="B171" s="113"/>
      <c r="C171" s="113"/>
      <c r="AQ171" s="112" t="str">
        <f t="shared" si="2"/>
        <v/>
      </c>
    </row>
    <row r="172" spans="2:52" ht="17.100000000000001" customHeight="1">
      <c r="B172" s="113"/>
      <c r="C172" s="113"/>
      <c r="AQ172" s="112" t="str">
        <f t="shared" si="2"/>
        <v/>
      </c>
    </row>
    <row r="173" spans="2:52" ht="17.100000000000001" customHeight="1">
      <c r="B173" s="113"/>
      <c r="C173" s="113"/>
      <c r="AQ173" s="112" t="str">
        <f t="shared" si="2"/>
        <v/>
      </c>
    </row>
    <row r="174" spans="2:52" ht="17.100000000000001" customHeight="1">
      <c r="B174" s="113"/>
      <c r="C174" s="113"/>
      <c r="AQ174" s="112" t="str">
        <f t="shared" si="2"/>
        <v/>
      </c>
    </row>
    <row r="175" spans="2:52" ht="17.100000000000001" customHeight="1">
      <c r="B175" s="113"/>
      <c r="C175" s="113"/>
      <c r="AQ175" s="112" t="str">
        <f t="shared" si="2"/>
        <v/>
      </c>
    </row>
    <row r="176" spans="2:52" ht="17.100000000000001" customHeight="1">
      <c r="B176" s="113"/>
      <c r="C176" s="113"/>
      <c r="AQ176" s="112" t="str">
        <f t="shared" si="2"/>
        <v/>
      </c>
    </row>
    <row r="177" spans="2:43" ht="17.100000000000001" customHeight="1">
      <c r="B177" s="113"/>
      <c r="C177" s="113"/>
      <c r="AQ177" s="112" t="str">
        <f t="shared" si="2"/>
        <v/>
      </c>
    </row>
    <row r="178" spans="2:43" ht="17.100000000000001" customHeight="1">
      <c r="B178" s="113"/>
      <c r="C178" s="113"/>
      <c r="AQ178" s="112" t="str">
        <f t="shared" si="2"/>
        <v/>
      </c>
    </row>
    <row r="179" spans="2:43" ht="17.100000000000001" customHeight="1">
      <c r="B179" s="113"/>
      <c r="C179" s="113"/>
      <c r="AQ179" s="112" t="str">
        <f t="shared" si="2"/>
        <v/>
      </c>
    </row>
    <row r="180" spans="2:43" ht="17.100000000000001" customHeight="1">
      <c r="B180" s="113"/>
      <c r="C180" s="113"/>
      <c r="AQ180" s="112" t="str">
        <f t="shared" si="2"/>
        <v/>
      </c>
    </row>
    <row r="181" spans="2:43" ht="17.100000000000001" customHeight="1">
      <c r="B181" s="113"/>
      <c r="C181" s="113"/>
      <c r="AQ181" s="112" t="str">
        <f t="shared" si="2"/>
        <v/>
      </c>
    </row>
    <row r="182" spans="2:43" ht="17.100000000000001" customHeight="1">
      <c r="B182" s="113"/>
      <c r="C182" s="113"/>
      <c r="AQ182" s="112" t="str">
        <f t="shared" si="2"/>
        <v/>
      </c>
    </row>
    <row r="183" spans="2:43" ht="17.100000000000001" customHeight="1">
      <c r="B183" s="113"/>
      <c r="C183" s="113"/>
      <c r="AQ183" s="112" t="str">
        <f t="shared" si="2"/>
        <v/>
      </c>
    </row>
    <row r="184" spans="2:43" ht="17.100000000000001" customHeight="1">
      <c r="B184" s="113"/>
      <c r="C184" s="113"/>
      <c r="AQ184" s="112" t="str">
        <f t="shared" si="2"/>
        <v/>
      </c>
    </row>
    <row r="185" spans="2:43" ht="17.100000000000001" customHeight="1">
      <c r="B185" s="113"/>
      <c r="C185" s="113"/>
      <c r="AQ185" s="112" t="str">
        <f t="shared" si="2"/>
        <v/>
      </c>
    </row>
    <row r="186" spans="2:43" ht="17.100000000000001" customHeight="1">
      <c r="B186" s="113"/>
      <c r="C186" s="113"/>
      <c r="AQ186" s="112" t="str">
        <f t="shared" si="2"/>
        <v/>
      </c>
    </row>
    <row r="187" spans="2:43" ht="17.100000000000001" customHeight="1">
      <c r="B187" s="113"/>
      <c r="C187" s="113"/>
      <c r="AQ187" s="112" t="str">
        <f t="shared" si="2"/>
        <v/>
      </c>
    </row>
    <row r="188" spans="2:43" ht="17.100000000000001" customHeight="1">
      <c r="B188" s="113"/>
      <c r="C188" s="113"/>
      <c r="AQ188" s="112" t="str">
        <f t="shared" si="2"/>
        <v/>
      </c>
    </row>
    <row r="189" spans="2:43" ht="17.100000000000001" customHeight="1">
      <c r="B189" s="113"/>
      <c r="C189" s="113"/>
      <c r="AQ189" s="112" t="str">
        <f t="shared" si="2"/>
        <v/>
      </c>
    </row>
    <row r="190" spans="2:43" ht="17.100000000000001" customHeight="1">
      <c r="B190" s="113"/>
      <c r="C190" s="113"/>
      <c r="AQ190" s="112" t="str">
        <f t="shared" si="2"/>
        <v/>
      </c>
    </row>
    <row r="191" spans="2:43" ht="17.100000000000001" customHeight="1">
      <c r="B191" s="113"/>
      <c r="C191" s="113"/>
      <c r="AQ191" s="112" t="str">
        <f t="shared" si="2"/>
        <v/>
      </c>
    </row>
    <row r="192" spans="2:43" ht="17.100000000000001" customHeight="1">
      <c r="B192" s="113"/>
      <c r="C192" s="113"/>
      <c r="AQ192" s="112" t="str">
        <f t="shared" si="2"/>
        <v/>
      </c>
    </row>
    <row r="193" spans="2:52" ht="17.100000000000001" customHeight="1">
      <c r="B193" s="113"/>
      <c r="C193" s="113"/>
      <c r="AQ193" s="112" t="str">
        <f t="shared" si="2"/>
        <v/>
      </c>
    </row>
    <row r="194" spans="2:52" ht="17.100000000000001" customHeight="1">
      <c r="B194" s="113"/>
      <c r="C194" s="113"/>
      <c r="AQ194" s="112" t="str">
        <f t="shared" si="2"/>
        <v/>
      </c>
    </row>
    <row r="195" spans="2:52" ht="17.100000000000001" customHeight="1">
      <c r="B195" s="113"/>
      <c r="C195" s="113"/>
    </row>
    <row r="196" spans="2:52" ht="17.100000000000001" customHeight="1">
      <c r="B196" s="113"/>
      <c r="C196" s="113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20"/>
      <c r="AH196" s="120"/>
      <c r="AI196" s="120"/>
      <c r="AJ196" s="120"/>
      <c r="AK196" s="115"/>
      <c r="AL196" s="115"/>
      <c r="AM196" s="115"/>
      <c r="AN196" s="115"/>
      <c r="AO196" s="115"/>
      <c r="AQ196" s="115"/>
    </row>
    <row r="197" spans="2:52" ht="17.100000000000001" customHeight="1">
      <c r="B197" s="113"/>
      <c r="C197" s="113"/>
      <c r="AW197" s="117"/>
      <c r="AX197" s="117"/>
      <c r="AZ197" s="117"/>
    </row>
    <row r="198" spans="2:52" ht="17.100000000000001" customHeight="1">
      <c r="B198" s="113"/>
      <c r="C198" s="113"/>
      <c r="AW198" s="117"/>
      <c r="AX198" s="117"/>
      <c r="AZ198" s="117"/>
    </row>
    <row r="199" spans="2:52" ht="17.100000000000001" customHeight="1">
      <c r="B199" s="113"/>
      <c r="C199" s="113"/>
      <c r="AW199" s="117"/>
      <c r="AX199" s="117"/>
      <c r="AZ199" s="117"/>
    </row>
    <row r="200" spans="2:52" ht="17.100000000000001" customHeight="1">
      <c r="B200" s="113"/>
      <c r="C200" s="113"/>
      <c r="AW200" s="117"/>
      <c r="AX200" s="117"/>
      <c r="AZ200" s="117"/>
    </row>
    <row r="201" spans="2:52" ht="17.100000000000001" customHeight="1">
      <c r="B201" s="113"/>
      <c r="C201" s="113"/>
      <c r="AW201" s="117"/>
      <c r="AX201" s="117"/>
      <c r="AZ201" s="117"/>
    </row>
    <row r="202" spans="2:52" ht="17.100000000000001" customHeight="1">
      <c r="B202" s="113"/>
      <c r="C202" s="113"/>
      <c r="AW202" s="117"/>
      <c r="AX202" s="117"/>
      <c r="AZ202" s="117"/>
    </row>
    <row r="203" spans="2:52" ht="17.100000000000001" customHeight="1">
      <c r="B203" s="113"/>
      <c r="C203" s="113"/>
    </row>
    <row r="204" spans="2:52" ht="17.100000000000001" customHeight="1">
      <c r="B204" s="113"/>
      <c r="C204" s="113"/>
    </row>
    <row r="205" spans="2:52" ht="17.100000000000001" customHeight="1">
      <c r="B205" s="113"/>
      <c r="C205" s="113"/>
    </row>
    <row r="206" spans="2:52" ht="17.100000000000001" customHeight="1">
      <c r="B206" s="113"/>
      <c r="C206" s="113"/>
    </row>
    <row r="207" spans="2:52" ht="17.100000000000001" customHeight="1">
      <c r="B207" s="113"/>
      <c r="C207" s="113"/>
    </row>
    <row r="208" spans="2:52" ht="17.100000000000001" customHeight="1">
      <c r="B208" s="113"/>
      <c r="C208" s="113"/>
    </row>
    <row r="209" spans="2:3" ht="17.100000000000001" customHeight="1">
      <c r="B209" s="113"/>
      <c r="C209" s="113"/>
    </row>
    <row r="210" spans="2:3" ht="17.100000000000001" customHeight="1">
      <c r="B210" s="113"/>
      <c r="C210" s="113"/>
    </row>
    <row r="211" spans="2:3" ht="17.100000000000001" customHeight="1">
      <c r="B211" s="113"/>
      <c r="C211" s="113"/>
    </row>
    <row r="212" spans="2:3" ht="17.100000000000001" customHeight="1">
      <c r="B212" s="113"/>
      <c r="C212" s="113"/>
    </row>
    <row r="213" spans="2:3" ht="17.100000000000001" customHeight="1">
      <c r="B213" s="113"/>
      <c r="C213" s="113"/>
    </row>
    <row r="214" spans="2:3" ht="17.100000000000001" customHeight="1">
      <c r="B214" s="113"/>
      <c r="C214" s="113"/>
    </row>
    <row r="215" spans="2:3" ht="17.100000000000001" customHeight="1">
      <c r="B215" s="113"/>
      <c r="C215" s="113"/>
    </row>
    <row r="216" spans="2:3" ht="17.100000000000001" customHeight="1">
      <c r="B216" s="113"/>
      <c r="C216" s="113"/>
    </row>
    <row r="217" spans="2:3" ht="17.100000000000001" customHeight="1">
      <c r="B217" s="113"/>
      <c r="C217" s="113"/>
    </row>
    <row r="218" spans="2:3" ht="17.100000000000001" customHeight="1">
      <c r="B218" s="113"/>
      <c r="C218" s="113"/>
    </row>
    <row r="219" spans="2:3" ht="17.100000000000001" customHeight="1">
      <c r="B219" s="113"/>
      <c r="C219" s="113"/>
    </row>
    <row r="220" spans="2:3" ht="17.100000000000001" customHeight="1">
      <c r="B220" s="113"/>
      <c r="C220" s="113"/>
    </row>
    <row r="221" spans="2:3" ht="17.100000000000001" customHeight="1">
      <c r="B221" s="113"/>
      <c r="C221" s="113"/>
    </row>
    <row r="222" spans="2:3" ht="17.100000000000001" customHeight="1">
      <c r="B222" s="113"/>
      <c r="C222" s="113"/>
    </row>
    <row r="223" spans="2:3" ht="17.100000000000001" customHeight="1">
      <c r="B223" s="113"/>
      <c r="C223" s="113"/>
    </row>
    <row r="224" spans="2:3" ht="17.100000000000001" customHeight="1">
      <c r="B224" s="113"/>
      <c r="C224" s="113"/>
    </row>
    <row r="225" spans="2:52" ht="17.100000000000001" customHeight="1">
      <c r="B225" s="113"/>
      <c r="C225" s="113"/>
      <c r="AQ225" s="112" t="str">
        <f t="shared" ref="AQ225:AQ262" si="3">IF(A225="","",_xlfn.TEXTJOIN(",",FALSE,A225:AN225))</f>
        <v/>
      </c>
    </row>
    <row r="226" spans="2:52" ht="17.100000000000001" customHeight="1">
      <c r="B226" s="113"/>
      <c r="C226" s="113"/>
      <c r="AQ226" s="112" t="str">
        <f t="shared" si="3"/>
        <v/>
      </c>
    </row>
    <row r="227" spans="2:52" ht="17.100000000000001" customHeight="1">
      <c r="B227" s="113"/>
      <c r="C227" s="113"/>
      <c r="AQ227" s="112" t="str">
        <f t="shared" si="3"/>
        <v/>
      </c>
    </row>
    <row r="228" spans="2:52" ht="17.100000000000001" customHeight="1">
      <c r="B228" s="113"/>
      <c r="C228" s="113"/>
      <c r="AQ228" s="112" t="str">
        <f t="shared" si="3"/>
        <v/>
      </c>
    </row>
    <row r="229" spans="2:52" ht="17.100000000000001" customHeight="1">
      <c r="B229" s="113"/>
      <c r="C229" s="113"/>
      <c r="AQ229" s="112" t="str">
        <f t="shared" si="3"/>
        <v/>
      </c>
    </row>
    <row r="230" spans="2:52" ht="17.100000000000001" customHeight="1">
      <c r="B230" s="113"/>
      <c r="C230" s="113"/>
      <c r="AQ230" s="112" t="str">
        <f t="shared" si="3"/>
        <v/>
      </c>
    </row>
    <row r="231" spans="2:52" ht="17.100000000000001" customHeight="1">
      <c r="B231" s="113"/>
      <c r="C231" s="113"/>
      <c r="AQ231" s="112" t="str">
        <f t="shared" si="3"/>
        <v/>
      </c>
    </row>
    <row r="232" spans="2:52" ht="17.100000000000001" customHeight="1">
      <c r="B232" s="113"/>
      <c r="C232" s="113"/>
      <c r="AQ232" s="112" t="str">
        <f t="shared" si="3"/>
        <v/>
      </c>
    </row>
    <row r="233" spans="2:52" ht="17.100000000000001" customHeight="1">
      <c r="B233" s="113"/>
      <c r="C233" s="113"/>
      <c r="AQ233" s="112" t="str">
        <f t="shared" si="3"/>
        <v/>
      </c>
    </row>
    <row r="234" spans="2:52" ht="17.100000000000001" customHeight="1">
      <c r="B234" s="113"/>
      <c r="C234" s="113"/>
      <c r="AQ234" s="112" t="str">
        <f t="shared" si="3"/>
        <v/>
      </c>
    </row>
    <row r="235" spans="2:52" ht="17.100000000000001" customHeight="1">
      <c r="B235" s="113"/>
      <c r="C235" s="113"/>
      <c r="AQ235" s="112" t="str">
        <f t="shared" si="3"/>
        <v/>
      </c>
      <c r="AZ235" s="119" t="str">
        <f t="shared" ref="AZ235:AZ244" si="4">IF(J235="","",_xlfn.TEXTJOIN(",",FALSE,J235:AO235))</f>
        <v/>
      </c>
    </row>
    <row r="236" spans="2:52" ht="17.100000000000001" customHeight="1">
      <c r="B236" s="113"/>
      <c r="C236" s="113"/>
      <c r="AQ236" s="112" t="str">
        <f t="shared" si="3"/>
        <v/>
      </c>
      <c r="AZ236" s="119" t="str">
        <f t="shared" si="4"/>
        <v/>
      </c>
    </row>
    <row r="237" spans="2:52" ht="17.100000000000001" customHeight="1">
      <c r="B237" s="113"/>
      <c r="C237" s="113"/>
      <c r="AQ237" s="112" t="str">
        <f t="shared" si="3"/>
        <v/>
      </c>
      <c r="AZ237" s="119" t="str">
        <f t="shared" si="4"/>
        <v/>
      </c>
    </row>
    <row r="238" spans="2:52" ht="17.100000000000001" customHeight="1">
      <c r="B238" s="113"/>
      <c r="C238" s="113"/>
      <c r="AQ238" s="112" t="str">
        <f t="shared" si="3"/>
        <v/>
      </c>
      <c r="AZ238" s="119" t="str">
        <f t="shared" si="4"/>
        <v/>
      </c>
    </row>
    <row r="239" spans="2:52" ht="17.100000000000001" customHeight="1">
      <c r="B239" s="113"/>
      <c r="C239" s="113"/>
      <c r="AQ239" s="112" t="str">
        <f t="shared" si="3"/>
        <v/>
      </c>
      <c r="AZ239" s="119" t="str">
        <f t="shared" si="4"/>
        <v/>
      </c>
    </row>
    <row r="240" spans="2:52" ht="17.100000000000001" customHeight="1">
      <c r="B240" s="113"/>
      <c r="C240" s="113"/>
      <c r="AQ240" s="112" t="str">
        <f t="shared" si="3"/>
        <v/>
      </c>
      <c r="AZ240" s="119" t="str">
        <f t="shared" si="4"/>
        <v/>
      </c>
    </row>
    <row r="241" spans="1:52" ht="17.100000000000001" customHeight="1">
      <c r="B241" s="113"/>
      <c r="C241" s="113"/>
      <c r="AQ241" s="112" t="str">
        <f t="shared" si="3"/>
        <v/>
      </c>
      <c r="AZ241" s="119" t="str">
        <f t="shared" si="4"/>
        <v/>
      </c>
    </row>
    <row r="242" spans="1:52" ht="17.100000000000001" customHeight="1">
      <c r="B242" s="113"/>
      <c r="C242" s="113"/>
      <c r="AQ242" s="112" t="str">
        <f t="shared" si="3"/>
        <v/>
      </c>
      <c r="AZ242" s="119" t="str">
        <f t="shared" si="4"/>
        <v/>
      </c>
    </row>
    <row r="243" spans="1:52" ht="17.100000000000001" customHeight="1">
      <c r="B243" s="113"/>
      <c r="C243" s="113"/>
      <c r="AQ243" s="112" t="str">
        <f t="shared" si="3"/>
        <v/>
      </c>
      <c r="AZ243" s="119" t="str">
        <f t="shared" si="4"/>
        <v/>
      </c>
    </row>
    <row r="244" spans="1:52" ht="17.100000000000001" customHeight="1">
      <c r="B244" s="113"/>
      <c r="C244" s="113"/>
      <c r="AQ244" s="112" t="str">
        <f t="shared" si="3"/>
        <v/>
      </c>
      <c r="AZ244" s="119" t="str">
        <f t="shared" si="4"/>
        <v/>
      </c>
    </row>
    <row r="245" spans="1:52" ht="17.100000000000001" customHeight="1">
      <c r="B245" s="113"/>
      <c r="C245" s="113"/>
      <c r="AQ245" s="112" t="str">
        <f t="shared" si="3"/>
        <v/>
      </c>
    </row>
    <row r="246" spans="1:52" ht="17.100000000000001" customHeight="1">
      <c r="B246" s="113"/>
      <c r="C246" s="113"/>
      <c r="AQ246" s="112" t="str">
        <f t="shared" si="3"/>
        <v/>
      </c>
    </row>
    <row r="247" spans="1:52" ht="17.100000000000001" customHeight="1">
      <c r="B247" s="113"/>
      <c r="C247" s="113"/>
      <c r="AQ247" s="112" t="str">
        <f t="shared" si="3"/>
        <v/>
      </c>
    </row>
    <row r="248" spans="1:52" ht="17.100000000000001" customHeight="1">
      <c r="B248" s="113"/>
      <c r="C248" s="113"/>
      <c r="AQ248" s="112" t="str">
        <f t="shared" si="3"/>
        <v/>
      </c>
    </row>
    <row r="249" spans="1:52" ht="17.100000000000001" customHeight="1">
      <c r="B249" s="113"/>
      <c r="C249" s="113"/>
      <c r="AQ249" s="112" t="str">
        <f t="shared" si="3"/>
        <v/>
      </c>
    </row>
    <row r="250" spans="1:52" ht="17.100000000000001" customHeight="1">
      <c r="B250" s="113"/>
      <c r="C250" s="113"/>
      <c r="AQ250" s="112" t="str">
        <f t="shared" si="3"/>
        <v/>
      </c>
    </row>
    <row r="251" spans="1:52" ht="17.100000000000001" customHeight="1">
      <c r="B251" s="113"/>
      <c r="C251" s="113"/>
      <c r="AQ251" s="112" t="str">
        <f t="shared" si="3"/>
        <v/>
      </c>
    </row>
    <row r="252" spans="1:52" ht="17.100000000000001" customHeight="1">
      <c r="B252" s="113"/>
      <c r="C252" s="113"/>
      <c r="AQ252" s="112" t="str">
        <f t="shared" si="3"/>
        <v/>
      </c>
    </row>
    <row r="253" spans="1:52" ht="17.100000000000001" customHeight="1">
      <c r="B253" s="113"/>
      <c r="C253" s="113"/>
      <c r="AQ253" s="112" t="str">
        <f t="shared" si="3"/>
        <v/>
      </c>
    </row>
    <row r="254" spans="1:52" ht="17.100000000000001" customHeight="1">
      <c r="B254" s="113"/>
      <c r="C254" s="113"/>
      <c r="AQ254" s="112" t="str">
        <f t="shared" si="3"/>
        <v/>
      </c>
    </row>
    <row r="255" spans="1:52" ht="17.100000000000001" customHeight="1">
      <c r="B255" s="113"/>
      <c r="C255" s="113"/>
      <c r="AQ255" s="112" t="str">
        <f t="shared" si="3"/>
        <v/>
      </c>
    </row>
    <row r="256" spans="1:52" ht="17.100000000000001" customHeight="1">
      <c r="A256" s="115"/>
      <c r="B256" s="113"/>
      <c r="C256" s="113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W256" s="115"/>
      <c r="X256" s="115"/>
      <c r="Y256" s="115"/>
      <c r="Z256" s="115"/>
      <c r="AB256" s="115"/>
      <c r="AC256" s="115"/>
      <c r="AD256" s="115"/>
      <c r="AE256" s="115"/>
      <c r="AF256" s="115"/>
      <c r="AI256" s="120"/>
      <c r="AJ256" s="120"/>
      <c r="AK256" s="115"/>
      <c r="AL256" s="115"/>
      <c r="AM256" s="115"/>
      <c r="AN256" s="115"/>
      <c r="AO256" s="115"/>
      <c r="AQ256" s="112" t="str">
        <f t="shared" si="3"/>
        <v/>
      </c>
    </row>
    <row r="257" spans="1:43" ht="17.100000000000001" customHeight="1">
      <c r="A257" s="115"/>
      <c r="B257" s="113"/>
      <c r="C257" s="113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W257" s="115"/>
      <c r="X257" s="115"/>
      <c r="Y257" s="115"/>
      <c r="Z257" s="115"/>
      <c r="AB257" s="115"/>
      <c r="AC257" s="115"/>
      <c r="AD257" s="115"/>
      <c r="AE257" s="115"/>
      <c r="AF257" s="115"/>
      <c r="AG257" s="120"/>
      <c r="AI257" s="120"/>
      <c r="AJ257" s="120"/>
      <c r="AK257" s="115"/>
      <c r="AL257" s="115"/>
      <c r="AM257" s="115"/>
      <c r="AN257" s="115"/>
      <c r="AO257" s="115"/>
      <c r="AQ257" s="112" t="str">
        <f t="shared" si="3"/>
        <v/>
      </c>
    </row>
    <row r="258" spans="1:43" ht="17.100000000000001" customHeight="1">
      <c r="A258" s="115"/>
      <c r="B258" s="113"/>
      <c r="C258" s="113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W258" s="115"/>
      <c r="X258" s="115"/>
      <c r="Y258" s="115"/>
      <c r="Z258" s="115"/>
      <c r="AB258" s="115"/>
      <c r="AC258" s="115"/>
      <c r="AD258" s="115"/>
      <c r="AE258" s="115"/>
      <c r="AF258" s="115"/>
      <c r="AG258" s="120"/>
      <c r="AI258" s="120"/>
      <c r="AJ258" s="120"/>
      <c r="AK258" s="115"/>
      <c r="AL258" s="115"/>
      <c r="AM258" s="115"/>
      <c r="AN258" s="115"/>
      <c r="AO258" s="115"/>
      <c r="AQ258" s="112" t="str">
        <f t="shared" si="3"/>
        <v/>
      </c>
    </row>
    <row r="259" spans="1:43" ht="17.100000000000001" customHeight="1">
      <c r="A259" s="115"/>
      <c r="B259" s="113"/>
      <c r="C259" s="113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W259" s="115"/>
      <c r="X259" s="115"/>
      <c r="Y259" s="115"/>
      <c r="Z259" s="115"/>
      <c r="AB259" s="115"/>
      <c r="AC259" s="115"/>
      <c r="AD259" s="115"/>
      <c r="AE259" s="115"/>
      <c r="AF259" s="115"/>
      <c r="AG259" s="120"/>
      <c r="AI259" s="120"/>
      <c r="AJ259" s="120"/>
      <c r="AK259" s="115"/>
      <c r="AL259" s="115"/>
      <c r="AM259" s="115"/>
      <c r="AN259" s="115"/>
      <c r="AO259" s="115"/>
      <c r="AQ259" s="112" t="str">
        <f t="shared" si="3"/>
        <v/>
      </c>
    </row>
    <row r="260" spans="1:43" ht="17.100000000000001" customHeight="1">
      <c r="A260" s="115"/>
      <c r="B260" s="113"/>
      <c r="C260" s="113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W260" s="115"/>
      <c r="X260" s="115"/>
      <c r="Y260" s="115"/>
      <c r="Z260" s="115"/>
      <c r="AB260" s="115"/>
      <c r="AC260" s="115"/>
      <c r="AD260" s="115"/>
      <c r="AE260" s="115"/>
      <c r="AF260" s="115"/>
      <c r="AG260" s="120"/>
      <c r="AI260" s="120"/>
      <c r="AJ260" s="120"/>
      <c r="AK260" s="115"/>
      <c r="AL260" s="115"/>
      <c r="AM260" s="115"/>
      <c r="AN260" s="115"/>
      <c r="AO260" s="115"/>
      <c r="AQ260" s="112" t="str">
        <f t="shared" si="3"/>
        <v/>
      </c>
    </row>
    <row r="261" spans="1:43" ht="17.100000000000001" customHeight="1">
      <c r="A261" s="115"/>
      <c r="B261" s="113"/>
      <c r="C261" s="113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W261" s="115"/>
      <c r="X261" s="115"/>
      <c r="Y261" s="115"/>
      <c r="Z261" s="115"/>
      <c r="AB261" s="115"/>
      <c r="AC261" s="115"/>
      <c r="AD261" s="115"/>
      <c r="AE261" s="115"/>
      <c r="AF261" s="115"/>
      <c r="AG261" s="120"/>
      <c r="AI261" s="120"/>
      <c r="AJ261" s="120"/>
      <c r="AK261" s="115"/>
      <c r="AL261" s="115"/>
      <c r="AM261" s="115"/>
      <c r="AN261" s="115"/>
      <c r="AO261" s="115"/>
      <c r="AQ261" s="112" t="str">
        <f t="shared" si="3"/>
        <v/>
      </c>
    </row>
    <row r="262" spans="1:43" ht="17.100000000000001" customHeight="1">
      <c r="A262" s="115"/>
      <c r="B262" s="113"/>
      <c r="C262" s="113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W262" s="115"/>
      <c r="X262" s="115"/>
      <c r="Y262" s="115"/>
      <c r="Z262" s="115"/>
      <c r="AB262" s="115"/>
      <c r="AC262" s="115"/>
      <c r="AD262" s="115"/>
      <c r="AE262" s="115"/>
      <c r="AF262" s="115"/>
      <c r="AG262" s="120"/>
      <c r="AI262" s="120"/>
      <c r="AJ262" s="120"/>
      <c r="AK262" s="115"/>
      <c r="AL262" s="115"/>
      <c r="AM262" s="115"/>
      <c r="AN262" s="115"/>
      <c r="AO262" s="115"/>
      <c r="AQ262" s="112" t="str">
        <f t="shared" si="3"/>
        <v/>
      </c>
    </row>
    <row r="263" spans="1:43" ht="17.100000000000001" customHeight="1">
      <c r="A263" s="115"/>
      <c r="B263" s="113"/>
      <c r="C263" s="113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W263" s="115"/>
      <c r="X263" s="115"/>
      <c r="Y263" s="115"/>
      <c r="Z263" s="115"/>
      <c r="AB263" s="115"/>
      <c r="AC263" s="115"/>
      <c r="AD263" s="115"/>
      <c r="AE263" s="115"/>
      <c r="AF263" s="115"/>
      <c r="AG263" s="120"/>
      <c r="AI263" s="120"/>
      <c r="AJ263" s="120"/>
      <c r="AK263" s="115"/>
      <c r="AL263" s="115"/>
      <c r="AM263" s="115"/>
      <c r="AN263" s="115"/>
      <c r="AO263" s="115"/>
    </row>
    <row r="264" spans="1:43" ht="17.100000000000001" customHeight="1">
      <c r="A264" s="115"/>
      <c r="B264" s="113"/>
      <c r="C264" s="113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W264" s="115"/>
      <c r="X264" s="115"/>
      <c r="Y264" s="115"/>
      <c r="Z264" s="115"/>
      <c r="AB264" s="115"/>
      <c r="AC264" s="115"/>
      <c r="AD264" s="115"/>
      <c r="AE264" s="115"/>
      <c r="AF264" s="115"/>
      <c r="AG264" s="120"/>
      <c r="AI264" s="120"/>
      <c r="AJ264" s="120"/>
      <c r="AK264" s="115"/>
      <c r="AL264" s="115"/>
      <c r="AM264" s="115"/>
      <c r="AN264" s="115"/>
      <c r="AO264" s="115"/>
    </row>
    <row r="265" spans="1:43" ht="17.100000000000001" customHeight="1">
      <c r="A265" s="115"/>
      <c r="B265" s="113"/>
      <c r="C265" s="113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V265" s="115"/>
      <c r="W265" s="115"/>
      <c r="X265" s="115"/>
      <c r="Y265" s="115"/>
      <c r="Z265" s="115"/>
      <c r="AB265" s="115"/>
      <c r="AC265" s="115"/>
      <c r="AD265" s="115"/>
      <c r="AE265" s="115"/>
      <c r="AF265" s="115"/>
      <c r="AG265" s="120"/>
      <c r="AI265" s="120"/>
      <c r="AJ265" s="120"/>
      <c r="AK265" s="115"/>
      <c r="AL265" s="115"/>
      <c r="AM265" s="115"/>
      <c r="AN265" s="115"/>
      <c r="AO265" s="115"/>
    </row>
    <row r="266" spans="1:43" ht="17.100000000000001" customHeight="1">
      <c r="A266" s="115"/>
      <c r="B266" s="113"/>
      <c r="C266" s="113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20"/>
      <c r="AI266" s="120"/>
      <c r="AJ266" s="120"/>
      <c r="AK266" s="115"/>
      <c r="AL266" s="115"/>
      <c r="AM266" s="115"/>
      <c r="AN266" s="115"/>
      <c r="AO266" s="115"/>
    </row>
    <row r="267" spans="1:43" ht="17.100000000000001" customHeight="1">
      <c r="B267" s="113"/>
      <c r="C267" s="113"/>
      <c r="Z267" s="115"/>
      <c r="AG267" s="120"/>
    </row>
    <row r="268" spans="1:43" ht="17.100000000000001" customHeight="1">
      <c r="B268" s="113"/>
      <c r="C268" s="113"/>
      <c r="Z268" s="115"/>
      <c r="AG268" s="120"/>
    </row>
    <row r="269" spans="1:43" ht="17.100000000000001" customHeight="1">
      <c r="B269" s="113"/>
      <c r="C269" s="113"/>
      <c r="Z269" s="115"/>
      <c r="AG269" s="120"/>
    </row>
    <row r="270" spans="1:43" ht="17.100000000000001" customHeight="1">
      <c r="B270" s="113"/>
      <c r="C270" s="113"/>
      <c r="Z270" s="115"/>
      <c r="AG270" s="120"/>
      <c r="AH270" s="120"/>
    </row>
    <row r="271" spans="1:43" ht="17.100000000000001" customHeight="1">
      <c r="B271" s="113"/>
      <c r="C271" s="113"/>
      <c r="Z271" s="115"/>
      <c r="AG271" s="120"/>
    </row>
    <row r="272" spans="1:43" ht="17.100000000000001" customHeight="1">
      <c r="B272" s="113"/>
      <c r="C272" s="113"/>
      <c r="Z272" s="115"/>
      <c r="AG272" s="120"/>
    </row>
    <row r="273" spans="1:43" ht="17.100000000000001" customHeight="1">
      <c r="B273" s="113"/>
      <c r="C273" s="113"/>
      <c r="Z273" s="115"/>
      <c r="AG273" s="120"/>
    </row>
    <row r="274" spans="1:43" ht="17.100000000000001" customHeight="1">
      <c r="B274" s="113"/>
      <c r="C274" s="113"/>
      <c r="Z274" s="115"/>
      <c r="AG274" s="120"/>
    </row>
    <row r="275" spans="1:43" ht="17.100000000000001" customHeight="1">
      <c r="B275" s="113"/>
      <c r="C275" s="113"/>
      <c r="Z275" s="115"/>
      <c r="AG275" s="120"/>
    </row>
    <row r="276" spans="1:43" ht="17.100000000000001" customHeight="1">
      <c r="A276" s="115"/>
      <c r="B276" s="113"/>
      <c r="C276" s="113"/>
      <c r="Z276" s="115"/>
      <c r="AG276" s="120"/>
      <c r="AH276" s="120"/>
      <c r="AI276" s="120"/>
      <c r="AJ276" s="120"/>
      <c r="AK276" s="115"/>
      <c r="AL276" s="115"/>
      <c r="AM276" s="115"/>
      <c r="AN276" s="115"/>
      <c r="AO276" s="115"/>
      <c r="AQ276" s="115"/>
    </row>
    <row r="277" spans="1:43" ht="17.100000000000001" customHeight="1">
      <c r="B277" s="113"/>
      <c r="C277" s="113"/>
      <c r="Z277" s="115"/>
      <c r="AG277" s="120"/>
    </row>
    <row r="278" spans="1:43" ht="17.100000000000001" customHeight="1">
      <c r="B278" s="113"/>
      <c r="C278" s="113"/>
      <c r="Z278" s="115"/>
      <c r="AG278" s="120"/>
    </row>
    <row r="279" spans="1:43" ht="17.100000000000001" customHeight="1">
      <c r="B279" s="113"/>
      <c r="C279" s="113"/>
      <c r="Z279" s="115"/>
      <c r="AG279" s="120"/>
    </row>
    <row r="280" spans="1:43" ht="17.100000000000001" customHeight="1">
      <c r="B280" s="113"/>
      <c r="C280" s="113"/>
      <c r="Z280" s="115"/>
    </row>
    <row r="281" spans="1:43" ht="17.100000000000001" customHeight="1">
      <c r="B281" s="113"/>
      <c r="C281" s="113"/>
      <c r="Z281" s="115"/>
    </row>
    <row r="282" spans="1:43" ht="17.100000000000001" customHeight="1">
      <c r="B282" s="113"/>
      <c r="C282" s="113"/>
      <c r="Z282" s="115"/>
    </row>
    <row r="283" spans="1:43" ht="17.100000000000001" customHeight="1">
      <c r="B283" s="113"/>
      <c r="C283" s="113"/>
      <c r="Z283" s="115"/>
    </row>
    <row r="284" spans="1:43" ht="17.100000000000001" customHeight="1">
      <c r="B284" s="113"/>
      <c r="C284" s="113"/>
      <c r="Z284" s="115"/>
    </row>
    <row r="285" spans="1:43" ht="17.100000000000001" customHeight="1">
      <c r="B285" s="113"/>
      <c r="C285" s="113"/>
      <c r="Z285" s="115"/>
    </row>
    <row r="286" spans="1:43" ht="17.100000000000001" customHeight="1">
      <c r="Z286" s="115"/>
    </row>
    <row r="287" spans="1:43" ht="17.100000000000001" customHeight="1">
      <c r="Z287" s="115"/>
    </row>
    <row r="288" spans="1:43" ht="17.100000000000001" customHeight="1">
      <c r="Z288" s="115"/>
    </row>
    <row r="302" spans="52:52" ht="17.100000000000001" customHeight="1">
      <c r="AZ302" s="119" t="str">
        <f t="shared" ref="AZ302:AZ315" si="5">IF(J302="","",_xlfn.TEXTJOIN(",",FALSE,J302:AO302))</f>
        <v/>
      </c>
    </row>
    <row r="303" spans="52:52" ht="17.100000000000001" customHeight="1">
      <c r="AZ303" s="119" t="str">
        <f t="shared" si="5"/>
        <v/>
      </c>
    </row>
    <row r="304" spans="52:52" ht="17.100000000000001" customHeight="1">
      <c r="AZ304" s="119" t="str">
        <f t="shared" si="5"/>
        <v/>
      </c>
    </row>
    <row r="305" spans="49:52" ht="17.100000000000001" customHeight="1">
      <c r="AZ305" s="119" t="str">
        <f t="shared" si="5"/>
        <v/>
      </c>
    </row>
    <row r="306" spans="49:52" ht="17.100000000000001" customHeight="1">
      <c r="AZ306" s="119" t="str">
        <f t="shared" si="5"/>
        <v/>
      </c>
    </row>
    <row r="307" spans="49:52" ht="17.100000000000001" customHeight="1">
      <c r="AZ307" s="119" t="str">
        <f t="shared" si="5"/>
        <v/>
      </c>
    </row>
    <row r="308" spans="49:52" ht="17.100000000000001" customHeight="1">
      <c r="AZ308" s="119" t="str">
        <f t="shared" si="5"/>
        <v/>
      </c>
    </row>
    <row r="309" spans="49:52" ht="17.100000000000001" customHeight="1">
      <c r="AZ309" s="119" t="str">
        <f t="shared" si="5"/>
        <v/>
      </c>
    </row>
    <row r="310" spans="49:52" ht="17.100000000000001" customHeight="1">
      <c r="AW310" s="117"/>
      <c r="AX310" s="117"/>
      <c r="AZ310" s="119" t="str">
        <f t="shared" si="5"/>
        <v/>
      </c>
    </row>
    <row r="311" spans="49:52" ht="17.100000000000001" customHeight="1">
      <c r="AW311" s="117"/>
      <c r="AX311" s="117"/>
      <c r="AZ311" s="119" t="str">
        <f t="shared" si="5"/>
        <v/>
      </c>
    </row>
    <row r="312" spans="49:52" ht="17.100000000000001" customHeight="1">
      <c r="AW312" s="117"/>
      <c r="AX312" s="117"/>
      <c r="AZ312" s="119" t="str">
        <f t="shared" si="5"/>
        <v/>
      </c>
    </row>
    <row r="313" spans="49:52" ht="17.100000000000001" customHeight="1">
      <c r="AW313" s="117"/>
      <c r="AX313" s="117"/>
      <c r="AZ313" s="119" t="str">
        <f t="shared" si="5"/>
        <v/>
      </c>
    </row>
    <row r="314" spans="49:52" ht="17.100000000000001" customHeight="1">
      <c r="AW314" s="117"/>
      <c r="AX314" s="117"/>
      <c r="AZ314" s="119" t="str">
        <f t="shared" si="5"/>
        <v/>
      </c>
    </row>
    <row r="315" spans="49:52" ht="17.100000000000001" customHeight="1">
      <c r="AW315" s="117"/>
      <c r="AX315" s="117"/>
      <c r="AZ315" s="119" t="str">
        <f t="shared" si="5"/>
        <v/>
      </c>
    </row>
    <row r="316" spans="49:52" ht="17.100000000000001" customHeight="1">
      <c r="AW316" s="117"/>
      <c r="AX316" s="117"/>
      <c r="AZ316" s="117"/>
    </row>
    <row r="317" spans="49:52" ht="17.100000000000001" customHeight="1">
      <c r="AW317" s="117"/>
      <c r="AX317" s="117"/>
      <c r="AZ317" s="117"/>
    </row>
    <row r="318" spans="49:52" ht="17.100000000000001" customHeight="1">
      <c r="AW318" s="117"/>
      <c r="AX318" s="117"/>
      <c r="AZ318" s="117"/>
    </row>
    <row r="319" spans="49:52" ht="17.100000000000001" customHeight="1">
      <c r="AW319" s="117"/>
      <c r="AX319" s="117"/>
      <c r="AZ319" s="117"/>
    </row>
    <row r="320" spans="49:52" ht="17.100000000000001" customHeight="1">
      <c r="AW320" s="117"/>
      <c r="AX320" s="117"/>
      <c r="AZ320" s="117"/>
    </row>
    <row r="321" spans="49:52" ht="17.100000000000001" customHeight="1">
      <c r="AW321" s="117"/>
      <c r="AX321" s="117"/>
      <c r="AZ321" s="117"/>
    </row>
    <row r="322" spans="49:52" ht="17.100000000000001" customHeight="1">
      <c r="AW322" s="117"/>
      <c r="AX322" s="117"/>
      <c r="AZ322" s="117"/>
    </row>
    <row r="323" spans="49:52" ht="17.100000000000001" customHeight="1">
      <c r="AW323" s="117"/>
      <c r="AX323" s="117"/>
      <c r="AZ323" s="117"/>
    </row>
    <row r="324" spans="49:52" ht="17.100000000000001" customHeight="1">
      <c r="AW324" s="117"/>
      <c r="AX324" s="117"/>
      <c r="AZ324" s="117"/>
    </row>
    <row r="325" spans="49:52" ht="17.100000000000001" customHeight="1">
      <c r="AW325" s="117"/>
      <c r="AX325" s="117"/>
      <c r="AZ325" s="117"/>
    </row>
    <row r="328" spans="49:52" ht="17.100000000000001" customHeight="1">
      <c r="AZ328" s="119" t="str">
        <f t="shared" ref="AZ328:AZ344" si="6">IF(J328="","",_xlfn.TEXTJOIN(",",FALSE,J328:AO328))</f>
        <v/>
      </c>
    </row>
    <row r="329" spans="49:52" ht="17.100000000000001" customHeight="1">
      <c r="AZ329" s="119" t="str">
        <f t="shared" si="6"/>
        <v/>
      </c>
    </row>
    <row r="330" spans="49:52" ht="17.100000000000001" customHeight="1">
      <c r="AZ330" s="119" t="str">
        <f t="shared" si="6"/>
        <v/>
      </c>
    </row>
    <row r="331" spans="49:52" ht="17.100000000000001" customHeight="1">
      <c r="AZ331" s="119" t="str">
        <f t="shared" si="6"/>
        <v/>
      </c>
    </row>
    <row r="332" spans="49:52" ht="17.100000000000001" customHeight="1">
      <c r="AZ332" s="119" t="str">
        <f t="shared" si="6"/>
        <v/>
      </c>
    </row>
    <row r="333" spans="49:52" ht="17.100000000000001" customHeight="1">
      <c r="AZ333" s="119" t="str">
        <f t="shared" si="6"/>
        <v/>
      </c>
    </row>
    <row r="334" spans="49:52" ht="17.100000000000001" customHeight="1">
      <c r="AZ334" s="119" t="str">
        <f t="shared" si="6"/>
        <v/>
      </c>
    </row>
    <row r="335" spans="49:52" ht="17.100000000000001" customHeight="1">
      <c r="AZ335" s="119" t="str">
        <f t="shared" si="6"/>
        <v/>
      </c>
    </row>
    <row r="336" spans="49:52" ht="17.100000000000001" customHeight="1">
      <c r="AW336" s="117"/>
      <c r="AX336" s="117"/>
      <c r="AZ336" s="119" t="str">
        <f t="shared" si="6"/>
        <v/>
      </c>
    </row>
    <row r="337" spans="49:52" ht="17.100000000000001" customHeight="1">
      <c r="AW337" s="117"/>
      <c r="AX337" s="117"/>
      <c r="AZ337" s="119" t="str">
        <f t="shared" si="6"/>
        <v/>
      </c>
    </row>
    <row r="338" spans="49:52" ht="17.100000000000001" customHeight="1">
      <c r="AW338" s="117"/>
      <c r="AX338" s="117"/>
      <c r="AZ338" s="119" t="str">
        <f t="shared" si="6"/>
        <v/>
      </c>
    </row>
    <row r="339" spans="49:52" ht="17.100000000000001" customHeight="1">
      <c r="AW339" s="117"/>
      <c r="AX339" s="117"/>
      <c r="AZ339" s="119" t="str">
        <f t="shared" si="6"/>
        <v/>
      </c>
    </row>
    <row r="340" spans="49:52" ht="17.100000000000001" customHeight="1">
      <c r="AW340" s="117"/>
      <c r="AX340" s="117"/>
      <c r="AZ340" s="119" t="str">
        <f t="shared" si="6"/>
        <v/>
      </c>
    </row>
    <row r="341" spans="49:52" ht="17.100000000000001" customHeight="1">
      <c r="AW341" s="117"/>
      <c r="AX341" s="117"/>
      <c r="AZ341" s="119" t="str">
        <f t="shared" si="6"/>
        <v/>
      </c>
    </row>
    <row r="342" spans="49:52" ht="17.100000000000001" customHeight="1">
      <c r="AW342" s="117"/>
      <c r="AX342" s="117"/>
      <c r="AZ342" s="119" t="str">
        <f t="shared" si="6"/>
        <v/>
      </c>
    </row>
    <row r="343" spans="49:52" ht="17.100000000000001" customHeight="1">
      <c r="AW343" s="117"/>
      <c r="AX343" s="117"/>
      <c r="AZ343" s="119" t="str">
        <f t="shared" si="6"/>
        <v/>
      </c>
    </row>
    <row r="344" spans="49:52" ht="17.100000000000001" customHeight="1">
      <c r="AW344" s="117"/>
      <c r="AX344" s="117"/>
      <c r="AZ344" s="119" t="str">
        <f t="shared" si="6"/>
        <v/>
      </c>
    </row>
    <row r="345" spans="49:52" ht="17.100000000000001" customHeight="1">
      <c r="AW345" s="117"/>
      <c r="AX345" s="117"/>
    </row>
    <row r="346" spans="49:52" ht="17.100000000000001" customHeight="1">
      <c r="AW346" s="117"/>
      <c r="AX346" s="117"/>
    </row>
    <row r="357" spans="49:52" ht="17.100000000000001" customHeight="1">
      <c r="AW357" s="117"/>
      <c r="AX357" s="117"/>
      <c r="AZ357" s="117"/>
    </row>
    <row r="358" spans="49:52" ht="17.100000000000001" customHeight="1">
      <c r="AW358" s="117"/>
      <c r="AX358" s="117"/>
      <c r="AZ358" s="117"/>
    </row>
    <row r="359" spans="49:52" ht="17.100000000000001" customHeight="1">
      <c r="AW359" s="117"/>
      <c r="AX359" s="117"/>
      <c r="AZ359" s="117"/>
    </row>
    <row r="360" spans="49:52" ht="17.100000000000001" customHeight="1">
      <c r="AW360" s="117"/>
      <c r="AX360" s="117"/>
      <c r="AZ360" s="117"/>
    </row>
    <row r="361" spans="49:52" ht="17.100000000000001" customHeight="1">
      <c r="AW361" s="117"/>
      <c r="AX361" s="117"/>
      <c r="AZ361" s="117"/>
    </row>
    <row r="362" spans="49:52" ht="17.100000000000001" customHeight="1">
      <c r="AW362" s="117"/>
      <c r="AX362" s="117"/>
      <c r="AZ362" s="117"/>
    </row>
    <row r="363" spans="49:52" ht="17.100000000000001" customHeight="1">
      <c r="AW363" s="117"/>
      <c r="AX363" s="117"/>
      <c r="AZ363" s="117"/>
    </row>
    <row r="364" spans="49:52" ht="17.100000000000001" customHeight="1">
      <c r="AW364" s="117"/>
      <c r="AX364" s="117"/>
      <c r="AZ364" s="117"/>
    </row>
    <row r="365" spans="49:52" ht="17.100000000000001" customHeight="1">
      <c r="AW365" s="117"/>
      <c r="AX365" s="117"/>
      <c r="AZ365" s="11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E365"/>
  <sheetViews>
    <sheetView topLeftCell="L1" workbookViewId="0">
      <selection sqref="A1:AG23"/>
    </sheetView>
  </sheetViews>
  <sheetFormatPr defaultColWidth="8.6640625" defaultRowHeight="13.2"/>
  <cols>
    <col min="1" max="32" width="8.6640625" style="112" customWidth="1"/>
    <col min="33" max="33" width="8.6640625" style="114" customWidth="1"/>
    <col min="34" max="34" width="8" style="114" customWidth="1"/>
    <col min="35" max="36" width="8.6640625" style="114" customWidth="1"/>
    <col min="37" max="37" width="8.88671875" style="112" customWidth="1"/>
    <col min="38" max="41" width="8.6640625" style="112" customWidth="1"/>
    <col min="42" max="42" width="8.6640625" style="115" customWidth="1"/>
    <col min="43" max="43" width="9.44140625" style="112" customWidth="1"/>
    <col min="44" max="45" width="8.6640625" style="115" customWidth="1"/>
    <col min="46" max="46" width="25.44140625" style="115" bestFit="1" customWidth="1"/>
    <col min="47" max="48" width="8.6640625" style="115" customWidth="1"/>
    <col min="49" max="50" width="8.6640625" style="116" customWidth="1"/>
    <col min="51" max="51" width="8.6640625" style="117" customWidth="1"/>
    <col min="52" max="52" width="9.44140625" style="119" customWidth="1"/>
    <col min="53" max="53" width="9.44140625" style="118" customWidth="1"/>
    <col min="54" max="56" width="9.109375" customWidth="1"/>
    <col min="57" max="59" width="8.6640625" style="115" customWidth="1"/>
    <col min="60" max="16384" width="8.6640625" style="115"/>
  </cols>
  <sheetData>
    <row r="1" spans="1:57" ht="17.100000000000001" customHeight="1">
      <c r="A1" s="112" t="s">
        <v>185</v>
      </c>
      <c r="B1" s="113" t="s">
        <v>186</v>
      </c>
      <c r="C1" s="113" t="s">
        <v>187</v>
      </c>
      <c r="D1" s="112" t="s">
        <v>188</v>
      </c>
      <c r="E1" s="112" t="s">
        <v>189</v>
      </c>
      <c r="F1" s="112" t="s">
        <v>190</v>
      </c>
      <c r="G1" s="112" t="s">
        <v>191</v>
      </c>
      <c r="H1" s="112" t="s">
        <v>192</v>
      </c>
      <c r="I1" s="112" t="s">
        <v>193</v>
      </c>
      <c r="J1" s="112" t="s">
        <v>194</v>
      </c>
      <c r="K1" s="112" t="s">
        <v>195</v>
      </c>
      <c r="L1" s="112" t="s">
        <v>196</v>
      </c>
      <c r="M1" s="112" t="s">
        <v>197</v>
      </c>
      <c r="N1" s="112" t="s">
        <v>198</v>
      </c>
      <c r="O1" s="112" t="s">
        <v>199</v>
      </c>
      <c r="P1" s="112" t="s">
        <v>200</v>
      </c>
      <c r="Q1" s="112" t="s">
        <v>201</v>
      </c>
      <c r="R1" s="112" t="s">
        <v>202</v>
      </c>
      <c r="S1" s="112" t="s">
        <v>203</v>
      </c>
      <c r="T1" s="112" t="s">
        <v>204</v>
      </c>
      <c r="U1" s="112" t="s">
        <v>205</v>
      </c>
      <c r="V1" s="112" t="s">
        <v>206</v>
      </c>
      <c r="W1" s="112" t="s">
        <v>207</v>
      </c>
      <c r="X1" s="112" t="s">
        <v>208</v>
      </c>
      <c r="Y1" s="112" t="s">
        <v>209</v>
      </c>
      <c r="Z1" s="112" t="s">
        <v>210</v>
      </c>
      <c r="AA1" s="112" t="s">
        <v>211</v>
      </c>
      <c r="AB1" s="112" t="s">
        <v>212</v>
      </c>
      <c r="AC1" s="112" t="s">
        <v>213</v>
      </c>
      <c r="AD1" s="112" t="s">
        <v>214</v>
      </c>
      <c r="AE1" s="112" t="s">
        <v>215</v>
      </c>
      <c r="AF1" s="112" t="s">
        <v>216</v>
      </c>
      <c r="AG1" s="114" t="s">
        <v>217</v>
      </c>
      <c r="AQ1" s="115"/>
      <c r="AT1" s="115" t="str">
        <f t="shared" ref="AT1:AT20" si="0">ROUND(IF(ISNUMBER(AB1),AB1,0),3)&amp;"/"&amp;ROUND(IF(ISNUMBER(AC1),AC1,0),3)&amp;"/"&amp;ROUND(IF(ISNUMBER(AD1),AD1,0),3)&amp;"/"&amp;ROUND(IF(ISNUMBER(AE1),AE1,0),3)</f>
        <v>0/0/0/0</v>
      </c>
      <c r="AW1" s="116" t="s">
        <v>218</v>
      </c>
      <c r="AX1" s="116" t="s">
        <v>219</v>
      </c>
      <c r="AY1" s="117" t="s">
        <v>220</v>
      </c>
      <c r="AZ1" s="117" t="s">
        <v>221</v>
      </c>
    </row>
    <row r="2" spans="1:57" ht="17.100000000000001" customHeight="1">
      <c r="A2" s="112">
        <v>1</v>
      </c>
      <c r="B2" s="113">
        <v>0.08</v>
      </c>
      <c r="C2" s="113">
        <v>12.35</v>
      </c>
      <c r="D2" s="112">
        <v>4.5</v>
      </c>
      <c r="E2" s="112">
        <v>0.25</v>
      </c>
      <c r="F2" s="112">
        <v>9.625</v>
      </c>
      <c r="G2" s="112">
        <v>0.39500000000000002</v>
      </c>
      <c r="H2" s="112">
        <v>13.375</v>
      </c>
      <c r="I2" s="112">
        <v>0.43</v>
      </c>
      <c r="J2" s="112">
        <v>18.625</v>
      </c>
      <c r="K2" s="112">
        <v>0.435000000000001</v>
      </c>
      <c r="L2" s="112" t="s">
        <v>57</v>
      </c>
      <c r="M2" s="112" t="s">
        <v>57</v>
      </c>
      <c r="N2" s="112" t="s">
        <v>50</v>
      </c>
      <c r="O2" s="112" t="s">
        <v>51</v>
      </c>
      <c r="P2" s="112" t="s">
        <v>52</v>
      </c>
      <c r="Q2" s="112" t="s">
        <v>53</v>
      </c>
      <c r="R2" s="112" t="s">
        <v>57</v>
      </c>
      <c r="S2" s="112">
        <v>0.45</v>
      </c>
      <c r="T2" s="112">
        <v>0.55000000000000004</v>
      </c>
      <c r="U2" s="112">
        <v>0.7</v>
      </c>
      <c r="V2" s="112">
        <v>0.9</v>
      </c>
      <c r="W2" s="112" t="s">
        <v>57</v>
      </c>
      <c r="X2" s="112">
        <v>1</v>
      </c>
      <c r="Y2" s="112">
        <v>1</v>
      </c>
      <c r="Z2" s="112">
        <v>1</v>
      </c>
      <c r="AA2" s="112" t="s">
        <v>57</v>
      </c>
      <c r="AB2" s="112">
        <v>0</v>
      </c>
      <c r="AC2" s="112">
        <v>0</v>
      </c>
      <c r="AD2" s="112">
        <v>0</v>
      </c>
      <c r="AE2" s="64">
        <v>0</v>
      </c>
      <c r="AF2" s="112" t="s">
        <v>57</v>
      </c>
      <c r="AG2" s="112">
        <v>201</v>
      </c>
      <c r="AQ2" s="115"/>
      <c r="AT2" s="115" t="str">
        <f t="shared" si="0"/>
        <v>0/0/0/0</v>
      </c>
      <c r="AW2" s="117">
        <v>0.01</v>
      </c>
      <c r="AX2" s="117">
        <v>0.01</v>
      </c>
      <c r="AY2" s="117">
        <v>0.01</v>
      </c>
      <c r="AZ2" s="117">
        <v>0.01</v>
      </c>
      <c r="BB2">
        <f t="array" ref="BB2:BB119">IF(E2:E119 = "N/A",0,AW2:AW119*E2:E119)</f>
        <v>2.5000000000000001E-3</v>
      </c>
      <c r="BC2">
        <f t="array" ref="BC2:BC119">IF(G2:G119 = "N/A",0,AX2:AX119*G2:G119)</f>
        <v>3.9500000000000004E-3</v>
      </c>
      <c r="BD2">
        <f t="array" ref="BD2:BD119">IF(I2:I119 = "N/A",0,AY2:AY119*I2:I119)</f>
        <v>4.3E-3</v>
      </c>
      <c r="BE2">
        <f t="array" ref="BE2:BE119">IF(K2:K119 = "N/A",0,AZ2:AZ119*K2:K119)</f>
        <v>4.3500000000000101E-3</v>
      </c>
    </row>
    <row r="3" spans="1:57" ht="17.100000000000001" customHeight="1">
      <c r="A3" s="112">
        <v>2</v>
      </c>
      <c r="B3" s="113">
        <v>12.35</v>
      </c>
      <c r="C3" s="113">
        <v>238.26</v>
      </c>
      <c r="D3" s="112">
        <v>4.5</v>
      </c>
      <c r="E3" s="112">
        <v>0.25</v>
      </c>
      <c r="F3" s="112">
        <v>9.625</v>
      </c>
      <c r="G3" s="112">
        <v>0.39500000000000002</v>
      </c>
      <c r="H3" s="112">
        <v>13.375</v>
      </c>
      <c r="I3" s="112">
        <v>0.43</v>
      </c>
      <c r="J3" s="112">
        <v>18.625</v>
      </c>
      <c r="K3" s="112">
        <v>0.435000000000001</v>
      </c>
      <c r="L3" s="112" t="s">
        <v>57</v>
      </c>
      <c r="M3" s="112" t="s">
        <v>57</v>
      </c>
      <c r="N3" s="112" t="s">
        <v>50</v>
      </c>
      <c r="O3" s="112" t="s">
        <v>51</v>
      </c>
      <c r="P3" s="112" t="s">
        <v>52</v>
      </c>
      <c r="Q3" s="112" t="s">
        <v>53</v>
      </c>
      <c r="R3" s="112" t="s">
        <v>57</v>
      </c>
      <c r="S3" s="112">
        <v>0.45</v>
      </c>
      <c r="T3" s="112">
        <v>0.55000000000000004</v>
      </c>
      <c r="U3" s="112">
        <v>0.7</v>
      </c>
      <c r="V3" s="112">
        <v>0.9</v>
      </c>
      <c r="W3" s="112" t="s">
        <v>57</v>
      </c>
      <c r="X3" s="112">
        <v>1</v>
      </c>
      <c r="Y3" s="112">
        <v>1</v>
      </c>
      <c r="Z3" s="112">
        <v>1</v>
      </c>
      <c r="AA3" s="112" t="s">
        <v>57</v>
      </c>
      <c r="AB3" s="112">
        <v>-2.5000000000000001E-3</v>
      </c>
      <c r="AC3" s="112">
        <v>-3.9500000000000004E-3</v>
      </c>
      <c r="AD3" s="112">
        <v>0</v>
      </c>
      <c r="AE3" s="112">
        <v>4.0000000000000001E-3</v>
      </c>
      <c r="AF3" s="112" t="s">
        <v>57</v>
      </c>
      <c r="AG3" s="112">
        <v>201</v>
      </c>
      <c r="AQ3" s="115"/>
      <c r="AT3" s="115" t="str">
        <f t="shared" si="0"/>
        <v>-0.003/-0.004/0/0.004</v>
      </c>
      <c r="AW3" s="117">
        <v>0.02</v>
      </c>
      <c r="AX3" s="117"/>
      <c r="AY3" s="117">
        <v>0.03</v>
      </c>
      <c r="AZ3" s="117"/>
      <c r="BB3">
        <v>5.0000000000000001E-3</v>
      </c>
      <c r="BC3">
        <v>0</v>
      </c>
      <c r="BD3">
        <v>1.29E-2</v>
      </c>
      <c r="BE3" s="115">
        <v>0</v>
      </c>
    </row>
    <row r="4" spans="1:57" ht="17.100000000000001" customHeight="1">
      <c r="A4" s="112">
        <v>3</v>
      </c>
      <c r="B4" s="113">
        <v>238.26</v>
      </c>
      <c r="C4" s="113">
        <v>288.94</v>
      </c>
      <c r="D4" s="112">
        <v>4.5</v>
      </c>
      <c r="E4" s="112">
        <v>0.25</v>
      </c>
      <c r="F4" s="112">
        <v>9.625</v>
      </c>
      <c r="G4" s="112">
        <v>0.39500000000000002</v>
      </c>
      <c r="H4" s="112">
        <v>13.375</v>
      </c>
      <c r="I4" s="112">
        <v>0.43</v>
      </c>
      <c r="J4" s="112">
        <v>18.625</v>
      </c>
      <c r="K4" s="112">
        <v>0.435000000000001</v>
      </c>
      <c r="L4" s="112" t="s">
        <v>57</v>
      </c>
      <c r="M4" s="112" t="s">
        <v>57</v>
      </c>
      <c r="N4" s="112" t="s">
        <v>50</v>
      </c>
      <c r="O4" s="112" t="s">
        <v>51</v>
      </c>
      <c r="P4" s="112" t="s">
        <v>52</v>
      </c>
      <c r="Q4" s="112" t="s">
        <v>53</v>
      </c>
      <c r="R4" s="112" t="s">
        <v>57</v>
      </c>
      <c r="S4" s="112">
        <v>0.45</v>
      </c>
      <c r="T4" s="112">
        <v>0.55000000000000004</v>
      </c>
      <c r="U4" s="112">
        <v>0.7</v>
      </c>
      <c r="V4" s="112">
        <v>0.9</v>
      </c>
      <c r="W4" s="112" t="s">
        <v>57</v>
      </c>
      <c r="X4" s="112">
        <v>1</v>
      </c>
      <c r="Y4" s="112">
        <v>1</v>
      </c>
      <c r="Z4" s="112">
        <v>1</v>
      </c>
      <c r="AA4" s="112" t="s">
        <v>57</v>
      </c>
      <c r="AB4" s="112">
        <v>-2.5000000000000001E-3</v>
      </c>
      <c r="AC4" s="112">
        <v>-3.9500000000000004E-3</v>
      </c>
      <c r="AD4" s="112">
        <v>0</v>
      </c>
      <c r="AE4" s="112">
        <v>4.0000000000000001E-3</v>
      </c>
      <c r="AF4" s="112" t="s">
        <v>57</v>
      </c>
      <c r="AG4" s="112">
        <v>201</v>
      </c>
      <c r="AQ4" s="115"/>
      <c r="AT4" s="115" t="str">
        <f t="shared" si="0"/>
        <v>-0.003/-0.004/0/0.004</v>
      </c>
      <c r="AW4" s="117"/>
      <c r="AX4" s="117">
        <v>1.6E-2</v>
      </c>
      <c r="AZ4" s="117"/>
      <c r="BB4">
        <v>0</v>
      </c>
      <c r="BC4">
        <v>6.3200000000000001E-3</v>
      </c>
      <c r="BD4">
        <v>0</v>
      </c>
      <c r="BE4" s="115">
        <v>0</v>
      </c>
    </row>
    <row r="5" spans="1:57" ht="17.100000000000001" customHeight="1">
      <c r="A5" s="112">
        <v>4</v>
      </c>
      <c r="B5" s="113">
        <v>288.94</v>
      </c>
      <c r="C5" s="113">
        <v>735.21</v>
      </c>
      <c r="D5" s="112">
        <v>4.5</v>
      </c>
      <c r="E5" s="112">
        <v>0.25</v>
      </c>
      <c r="F5" s="112">
        <v>9.625</v>
      </c>
      <c r="G5" s="112">
        <v>0.39500000000000002</v>
      </c>
      <c r="H5" s="112">
        <v>13.375</v>
      </c>
      <c r="I5" s="112">
        <v>0.43</v>
      </c>
      <c r="J5" s="112">
        <v>18.625</v>
      </c>
      <c r="K5" s="112">
        <v>0.435000000000001</v>
      </c>
      <c r="L5" s="112" t="s">
        <v>57</v>
      </c>
      <c r="M5" s="112" t="s">
        <v>57</v>
      </c>
      <c r="N5" s="112" t="s">
        <v>50</v>
      </c>
      <c r="O5" s="112" t="s">
        <v>51</v>
      </c>
      <c r="P5" s="112" t="s">
        <v>52</v>
      </c>
      <c r="Q5" s="112" t="s">
        <v>53</v>
      </c>
      <c r="R5" s="112" t="s">
        <v>57</v>
      </c>
      <c r="S5" s="112">
        <v>0.45</v>
      </c>
      <c r="T5" s="112">
        <v>0.55000000000000004</v>
      </c>
      <c r="U5" s="112">
        <v>0.7</v>
      </c>
      <c r="V5" s="112">
        <v>0.9</v>
      </c>
      <c r="W5" s="112" t="s">
        <v>57</v>
      </c>
      <c r="X5" s="112">
        <v>1</v>
      </c>
      <c r="Y5" s="112">
        <v>1</v>
      </c>
      <c r="Z5" s="112">
        <v>1</v>
      </c>
      <c r="AA5" s="112" t="s">
        <v>57</v>
      </c>
      <c r="AB5" s="112">
        <v>-2.5000000000000001E-3</v>
      </c>
      <c r="AC5" s="112">
        <v>-3.9500000000000004E-3</v>
      </c>
      <c r="AD5" s="112">
        <v>0</v>
      </c>
      <c r="AE5" s="112">
        <v>0</v>
      </c>
      <c r="AF5" s="112" t="s">
        <v>57</v>
      </c>
      <c r="AG5" s="112">
        <v>201</v>
      </c>
      <c r="AQ5" s="115"/>
      <c r="AT5" s="115" t="str">
        <f t="shared" si="0"/>
        <v>-0.003/-0.004/0/0</v>
      </c>
      <c r="AW5" s="117"/>
      <c r="AX5" s="117"/>
      <c r="AZ5" s="117"/>
      <c r="BB5">
        <v>0</v>
      </c>
      <c r="BC5">
        <v>0</v>
      </c>
      <c r="BD5">
        <v>0</v>
      </c>
      <c r="BE5" s="115">
        <v>0</v>
      </c>
    </row>
    <row r="6" spans="1:57" ht="16.2" customHeight="1">
      <c r="A6" s="112">
        <v>5</v>
      </c>
      <c r="B6" s="113">
        <v>735.21</v>
      </c>
      <c r="C6" s="113">
        <v>760.5</v>
      </c>
      <c r="D6" s="112">
        <v>4.5</v>
      </c>
      <c r="E6" s="112">
        <v>0.25</v>
      </c>
      <c r="F6" s="112">
        <v>9.625</v>
      </c>
      <c r="G6" s="112">
        <v>0.39500000000000002</v>
      </c>
      <c r="H6" s="112">
        <v>13.375</v>
      </c>
      <c r="I6" s="112">
        <v>0.43</v>
      </c>
      <c r="J6" s="112">
        <v>18.625</v>
      </c>
      <c r="K6" s="112">
        <v>0.435000000000001</v>
      </c>
      <c r="L6" s="112" t="s">
        <v>57</v>
      </c>
      <c r="M6" s="112" t="s">
        <v>57</v>
      </c>
      <c r="N6" s="112" t="s">
        <v>50</v>
      </c>
      <c r="O6" s="112" t="s">
        <v>51</v>
      </c>
      <c r="P6" s="112" t="s">
        <v>52</v>
      </c>
      <c r="Q6" s="112" t="s">
        <v>53</v>
      </c>
      <c r="R6" s="112" t="s">
        <v>57</v>
      </c>
      <c r="S6" s="112">
        <v>0.45</v>
      </c>
      <c r="T6" s="112">
        <v>0.55000000000000004</v>
      </c>
      <c r="U6" s="112">
        <v>0.7</v>
      </c>
      <c r="V6" s="112">
        <v>0.9</v>
      </c>
      <c r="W6" s="112" t="s">
        <v>57</v>
      </c>
      <c r="X6" s="112">
        <v>1</v>
      </c>
      <c r="Y6" s="112">
        <v>1</v>
      </c>
      <c r="Z6" s="112">
        <v>1</v>
      </c>
      <c r="AA6" s="112" t="s">
        <v>57</v>
      </c>
      <c r="AB6" s="112">
        <v>-2.5000000000000001E-3</v>
      </c>
      <c r="AC6" s="112">
        <v>-3.9500000000000004E-3</v>
      </c>
      <c r="AD6" s="112">
        <v>0</v>
      </c>
      <c r="AE6" s="112">
        <v>4.0000000000000001E-3</v>
      </c>
      <c r="AF6" s="112" t="s">
        <v>57</v>
      </c>
      <c r="AG6" s="112">
        <v>201</v>
      </c>
      <c r="AQ6" s="115"/>
      <c r="AT6" s="115" t="str">
        <f t="shared" si="0"/>
        <v>-0.003/-0.004/0/0.004</v>
      </c>
      <c r="AW6" s="117"/>
      <c r="AX6" s="117"/>
      <c r="AZ6" s="117"/>
      <c r="BB6">
        <v>0</v>
      </c>
      <c r="BC6">
        <v>0</v>
      </c>
      <c r="BD6">
        <v>0</v>
      </c>
      <c r="BE6" s="115">
        <v>0</v>
      </c>
    </row>
    <row r="7" spans="1:57" ht="17.100000000000001" customHeight="1">
      <c r="A7" s="112">
        <v>6</v>
      </c>
      <c r="B7" s="113">
        <v>760.5</v>
      </c>
      <c r="C7" s="113">
        <v>1159.5</v>
      </c>
      <c r="D7" s="112">
        <v>4.5</v>
      </c>
      <c r="E7" s="112">
        <v>0.25</v>
      </c>
      <c r="F7" s="112">
        <v>9.625</v>
      </c>
      <c r="G7" s="112">
        <v>0.39500000000000002</v>
      </c>
      <c r="H7" s="112">
        <v>13.375</v>
      </c>
      <c r="I7" s="112">
        <v>0.43</v>
      </c>
      <c r="J7" s="112" t="s">
        <v>57</v>
      </c>
      <c r="K7" s="112" t="s">
        <v>57</v>
      </c>
      <c r="L7" s="112" t="s">
        <v>57</v>
      </c>
      <c r="M7" s="112" t="s">
        <v>57</v>
      </c>
      <c r="N7" s="112" t="s">
        <v>54</v>
      </c>
      <c r="O7" s="112" t="s">
        <v>55</v>
      </c>
      <c r="P7" s="112" t="s">
        <v>56</v>
      </c>
      <c r="Q7" s="112" t="s">
        <v>57</v>
      </c>
      <c r="R7" s="112" t="s">
        <v>57</v>
      </c>
      <c r="S7" s="112">
        <v>0.45</v>
      </c>
      <c r="T7" s="112">
        <v>0.55000000000000004</v>
      </c>
      <c r="U7" s="112">
        <v>0.7</v>
      </c>
      <c r="V7" s="112" t="s">
        <v>57</v>
      </c>
      <c r="W7" s="112" t="s">
        <v>57</v>
      </c>
      <c r="X7" s="112">
        <v>0.4</v>
      </c>
      <c r="Y7" s="112">
        <v>1</v>
      </c>
      <c r="Z7" s="112" t="s">
        <v>57</v>
      </c>
      <c r="AA7" s="112" t="s">
        <v>57</v>
      </c>
      <c r="AB7" s="112">
        <v>-2.5000000000000001E-3</v>
      </c>
      <c r="AC7" s="112">
        <v>6.3200000000000001E-3</v>
      </c>
      <c r="AD7" s="112">
        <v>0</v>
      </c>
      <c r="AE7" s="112" t="s">
        <v>57</v>
      </c>
      <c r="AF7" s="112" t="s">
        <v>57</v>
      </c>
      <c r="AG7" s="112">
        <v>201</v>
      </c>
      <c r="AQ7" s="115"/>
      <c r="AT7" s="115" t="str">
        <f t="shared" si="0"/>
        <v>-0.003/0.006/0/0</v>
      </c>
      <c r="AW7" s="117"/>
      <c r="AX7" s="117"/>
      <c r="AZ7" s="117"/>
      <c r="BB7">
        <v>0</v>
      </c>
      <c r="BC7">
        <v>0</v>
      </c>
      <c r="BD7">
        <v>0</v>
      </c>
      <c r="BE7" s="115">
        <v>0</v>
      </c>
    </row>
    <row r="8" spans="1:57" ht="17.100000000000001" customHeight="1">
      <c r="A8" s="112">
        <v>7</v>
      </c>
      <c r="B8" s="113">
        <v>1159.5</v>
      </c>
      <c r="C8" s="113">
        <v>1541.5</v>
      </c>
      <c r="D8" s="112">
        <v>4.5</v>
      </c>
      <c r="E8" s="112">
        <v>0.25</v>
      </c>
      <c r="F8" s="112">
        <v>7</v>
      </c>
      <c r="G8" s="112">
        <v>0.317</v>
      </c>
      <c r="H8" s="112">
        <v>9.625</v>
      </c>
      <c r="I8" s="112">
        <v>0.39500000000000002</v>
      </c>
      <c r="J8" s="112">
        <v>13.375</v>
      </c>
      <c r="K8" s="112">
        <v>0.43</v>
      </c>
      <c r="L8" s="112" t="s">
        <v>57</v>
      </c>
      <c r="M8" s="112" t="s">
        <v>57</v>
      </c>
      <c r="N8" s="112" t="s">
        <v>58</v>
      </c>
      <c r="O8" s="112" t="s">
        <v>59</v>
      </c>
      <c r="P8" s="112" t="s">
        <v>60</v>
      </c>
      <c r="Q8" s="112" t="s">
        <v>61</v>
      </c>
      <c r="R8" s="112" t="s">
        <v>57</v>
      </c>
      <c r="S8" s="112">
        <v>0.45</v>
      </c>
      <c r="T8" s="112">
        <v>0.55000000000000004</v>
      </c>
      <c r="U8" s="112">
        <v>0.7</v>
      </c>
      <c r="V8" s="112">
        <v>0.9</v>
      </c>
      <c r="W8" s="112" t="s">
        <v>57</v>
      </c>
      <c r="X8" s="112">
        <v>1</v>
      </c>
      <c r="Y8" s="112">
        <v>1</v>
      </c>
      <c r="Z8" s="112">
        <v>1</v>
      </c>
      <c r="AA8" s="112" t="s">
        <v>57</v>
      </c>
      <c r="AB8" s="112">
        <v>-4.0000000000000001E-3</v>
      </c>
      <c r="AC8" s="112">
        <v>4.1209999999999997E-3</v>
      </c>
      <c r="AD8" s="112">
        <v>-6.3200000000000001E-3</v>
      </c>
      <c r="AE8" s="112">
        <v>4.0000000000000001E-3</v>
      </c>
      <c r="AF8" s="112" t="s">
        <v>57</v>
      </c>
      <c r="AG8" s="112">
        <v>201</v>
      </c>
      <c r="AQ8" s="112" t="str">
        <f t="shared" ref="AQ8:AQ37" si="1">IF(A8="","",_xlfn.TEXTJOIN(",",FALSE,A8:AN8))</f>
        <v>7,1159.5,1541.5,4.5,0.25,7,0.317,9.625,0.395,13.375,0.43,N/A,N/A,A19,A39,A48,A53,N/A,0.45,0.55,0.7,0.9,N/A,1,1,1,N/A,-0.004,0.004121,-0.00632,0.004,N/A,201,,,,,,,</v>
      </c>
      <c r="AT8" s="115" t="str">
        <f t="shared" si="0"/>
        <v>-0.004/0.004/-0.006/0.004</v>
      </c>
      <c r="AW8" s="117">
        <v>1.6E-2</v>
      </c>
      <c r="AX8" s="117">
        <v>1.2999999999999999E-2</v>
      </c>
      <c r="AZ8" s="117"/>
      <c r="BB8">
        <v>4.0000000000000001E-3</v>
      </c>
      <c r="BC8">
        <v>4.1209999999999997E-3</v>
      </c>
      <c r="BD8">
        <v>0</v>
      </c>
      <c r="BE8" s="115">
        <v>0</v>
      </c>
    </row>
    <row r="9" spans="1:57" ht="17.100000000000001" customHeight="1">
      <c r="A9" s="112">
        <v>8</v>
      </c>
      <c r="B9" s="113">
        <v>1541.5</v>
      </c>
      <c r="C9" s="113">
        <v>1623.9</v>
      </c>
      <c r="D9" s="112">
        <v>4.5</v>
      </c>
      <c r="E9" s="112">
        <v>0.25</v>
      </c>
      <c r="F9" s="112">
        <v>7</v>
      </c>
      <c r="G9" s="112">
        <v>0.317</v>
      </c>
      <c r="H9" s="112">
        <v>9.625</v>
      </c>
      <c r="I9" s="112">
        <v>0.39500000000000002</v>
      </c>
      <c r="J9" s="112" t="s">
        <v>57</v>
      </c>
      <c r="K9" s="112" t="s">
        <v>57</v>
      </c>
      <c r="L9" s="112" t="s">
        <v>57</v>
      </c>
      <c r="M9" s="112" t="s">
        <v>57</v>
      </c>
      <c r="N9" s="112" t="s">
        <v>50</v>
      </c>
      <c r="O9" s="112" t="s">
        <v>55</v>
      </c>
      <c r="P9" s="112" t="s">
        <v>60</v>
      </c>
      <c r="Q9" s="112" t="s">
        <v>57</v>
      </c>
      <c r="R9" s="112" t="s">
        <v>57</v>
      </c>
      <c r="S9" s="112">
        <v>0.45</v>
      </c>
      <c r="T9" s="112">
        <v>0.55000000000000004</v>
      </c>
      <c r="U9" s="112">
        <v>0.7</v>
      </c>
      <c r="V9" s="112" t="s">
        <v>57</v>
      </c>
      <c r="W9" s="112" t="s">
        <v>57</v>
      </c>
      <c r="X9" s="112">
        <v>1</v>
      </c>
      <c r="Y9" s="112">
        <v>1</v>
      </c>
      <c r="Z9" s="112" t="s">
        <v>57</v>
      </c>
      <c r="AA9" s="112" t="s">
        <v>57</v>
      </c>
      <c r="AB9" s="112">
        <v>-4.0000000000000001E-3</v>
      </c>
      <c r="AC9" s="112">
        <v>-3.1700000000000001E-3</v>
      </c>
      <c r="AD9" s="112">
        <v>0</v>
      </c>
      <c r="AE9" s="112" t="s">
        <v>57</v>
      </c>
      <c r="AF9" s="112" t="s">
        <v>57</v>
      </c>
      <c r="AG9" s="112">
        <v>201</v>
      </c>
      <c r="AQ9" s="112" t="str">
        <f t="shared" si="1"/>
        <v>8,1541.5,1623.9,4.5,0.25,7,0.317,9.625,0.395,N/A,N/A,N/A,N/A,A18,A38,A48,N/A,N/A,0.45,0.55,0.7,N/A,N/A,1,1,N/A,N/A,-0.004,-0.00317,0,N/A,N/A,201,,,,,,,</v>
      </c>
      <c r="AT9" s="115" t="str">
        <f t="shared" si="0"/>
        <v>-0.004/-0.003/0/0</v>
      </c>
      <c r="AW9" s="117"/>
      <c r="AX9" s="117"/>
      <c r="AZ9" s="117"/>
      <c r="BB9">
        <v>0</v>
      </c>
      <c r="BC9">
        <v>0</v>
      </c>
      <c r="BD9">
        <v>0</v>
      </c>
      <c r="BE9" s="115">
        <v>0</v>
      </c>
    </row>
    <row r="10" spans="1:57" ht="17.100000000000001" customHeight="1">
      <c r="A10" s="112">
        <v>9</v>
      </c>
      <c r="B10" s="113">
        <v>1623.9</v>
      </c>
      <c r="C10" s="113">
        <v>2269.0500000000002</v>
      </c>
      <c r="D10" s="112">
        <v>4.5</v>
      </c>
      <c r="E10" s="112">
        <v>0.25</v>
      </c>
      <c r="F10" s="112">
        <v>7</v>
      </c>
      <c r="G10" s="112">
        <v>0.317</v>
      </c>
      <c r="H10" s="112">
        <v>9.625</v>
      </c>
      <c r="I10" s="112">
        <v>0.39500000000000002</v>
      </c>
      <c r="J10" s="112" t="s">
        <v>57</v>
      </c>
      <c r="K10" s="112" t="s">
        <v>57</v>
      </c>
      <c r="L10" s="112" t="s">
        <v>57</v>
      </c>
      <c r="M10" s="112" t="s">
        <v>57</v>
      </c>
      <c r="N10" s="112" t="s">
        <v>50</v>
      </c>
      <c r="O10" s="112" t="s">
        <v>55</v>
      </c>
      <c r="P10" s="112" t="s">
        <v>60</v>
      </c>
      <c r="Q10" s="112" t="s">
        <v>57</v>
      </c>
      <c r="R10" s="112" t="s">
        <v>57</v>
      </c>
      <c r="S10" s="112">
        <v>0.45</v>
      </c>
      <c r="T10" s="112">
        <v>0.55000000000000004</v>
      </c>
      <c r="U10" s="112">
        <v>0.7</v>
      </c>
      <c r="V10" s="112" t="s">
        <v>57</v>
      </c>
      <c r="W10" s="112" t="s">
        <v>57</v>
      </c>
      <c r="X10" s="112">
        <v>1</v>
      </c>
      <c r="Y10" s="112">
        <v>1</v>
      </c>
      <c r="Z10" s="112" t="s">
        <v>57</v>
      </c>
      <c r="AA10" s="112" t="s">
        <v>57</v>
      </c>
      <c r="AB10" s="112">
        <v>-4.0000000000000001E-3</v>
      </c>
      <c r="AC10" s="112">
        <v>-3.1700000000000001E-3</v>
      </c>
      <c r="AD10" s="112">
        <v>0</v>
      </c>
      <c r="AE10" s="112" t="s">
        <v>57</v>
      </c>
      <c r="AF10" s="112" t="s">
        <v>57</v>
      </c>
      <c r="AG10" s="112">
        <v>201</v>
      </c>
      <c r="AQ10" s="112" t="str">
        <f t="shared" si="1"/>
        <v>9,1623.9,2269.05,4.5,0.25,7,0.317,9.625,0.395,N/A,N/A,N/A,N/A,A18,A38,A48,N/A,N/A,0.45,0.55,0.7,N/A,N/A,1,1,N/A,N/A,-0.004,-0.00317,0,N/A,N/A,201,,,,,,,</v>
      </c>
      <c r="AT10" s="115" t="str">
        <f t="shared" si="0"/>
        <v>-0.004/-0.003/0/0</v>
      </c>
      <c r="AW10" s="117"/>
      <c r="AX10" s="117"/>
      <c r="AZ10" s="117"/>
      <c r="BB10">
        <v>0</v>
      </c>
      <c r="BC10">
        <v>0</v>
      </c>
      <c r="BD10">
        <v>0</v>
      </c>
      <c r="BE10" s="115">
        <v>0</v>
      </c>
    </row>
    <row r="11" spans="1:57" ht="17.100000000000001" customHeight="1">
      <c r="A11" s="112">
        <v>10</v>
      </c>
      <c r="B11" s="113">
        <v>2269.0500000000002</v>
      </c>
      <c r="C11" s="113">
        <v>2310.6</v>
      </c>
      <c r="D11" s="112">
        <v>4.5</v>
      </c>
      <c r="E11" s="112">
        <v>0.25</v>
      </c>
      <c r="F11" s="112">
        <v>7</v>
      </c>
      <c r="G11" s="112">
        <v>0.317</v>
      </c>
      <c r="H11" s="112">
        <v>9.625</v>
      </c>
      <c r="I11" s="112">
        <v>0.39500000000000002</v>
      </c>
      <c r="J11" s="112" t="s">
        <v>57</v>
      </c>
      <c r="K11" s="112" t="s">
        <v>57</v>
      </c>
      <c r="L11" s="112" t="s">
        <v>57</v>
      </c>
      <c r="M11" s="112" t="s">
        <v>57</v>
      </c>
      <c r="N11" s="112" t="s">
        <v>50</v>
      </c>
      <c r="O11" s="112" t="s">
        <v>55</v>
      </c>
      <c r="P11" s="112" t="s">
        <v>60</v>
      </c>
      <c r="Q11" s="112" t="s">
        <v>57</v>
      </c>
      <c r="R11" s="112" t="s">
        <v>57</v>
      </c>
      <c r="S11" s="112">
        <v>0.45</v>
      </c>
      <c r="T11" s="112">
        <v>0.55000000000000004</v>
      </c>
      <c r="U11" s="112">
        <v>0.7</v>
      </c>
      <c r="V11" s="112" t="s">
        <v>57</v>
      </c>
      <c r="W11" s="112" t="s">
        <v>57</v>
      </c>
      <c r="X11" s="112">
        <v>1</v>
      </c>
      <c r="Y11" s="112">
        <v>1</v>
      </c>
      <c r="Z11" s="112" t="s">
        <v>57</v>
      </c>
      <c r="AA11" s="112" t="s">
        <v>57</v>
      </c>
      <c r="AB11" s="112">
        <v>-4.0000000000000001E-3</v>
      </c>
      <c r="AC11" s="112">
        <v>-3.1700000000000001E-3</v>
      </c>
      <c r="AD11" s="112">
        <v>0</v>
      </c>
      <c r="AE11" s="112" t="s">
        <v>57</v>
      </c>
      <c r="AF11" s="112" t="s">
        <v>57</v>
      </c>
      <c r="AG11" s="112">
        <v>201</v>
      </c>
      <c r="AQ11" s="112" t="str">
        <f t="shared" si="1"/>
        <v>10,2269.05,2310.6,4.5,0.25,7,0.317,9.625,0.395,N/A,N/A,N/A,N/A,A18,A38,A48,N/A,N/A,0.45,0.55,0.7,N/A,N/A,1,1,N/A,N/A,-0.004,-0.00317,0,N/A,N/A,201,,,,,,,</v>
      </c>
      <c r="AT11" s="115" t="str">
        <f t="shared" si="0"/>
        <v>-0.004/-0.003/0/0</v>
      </c>
      <c r="AW11" s="117"/>
      <c r="AX11" s="117"/>
      <c r="AZ11" s="117"/>
      <c r="BB11">
        <v>0</v>
      </c>
      <c r="BC11">
        <v>0</v>
      </c>
      <c r="BD11">
        <v>0</v>
      </c>
      <c r="BE11" s="115">
        <v>0</v>
      </c>
    </row>
    <row r="12" spans="1:57" ht="17.100000000000001" customHeight="1">
      <c r="A12" s="112">
        <v>11</v>
      </c>
      <c r="B12" s="113">
        <v>2310.6</v>
      </c>
      <c r="C12" s="113">
        <v>2442.7199999999998</v>
      </c>
      <c r="D12" s="112">
        <v>4.5</v>
      </c>
      <c r="E12" s="112">
        <v>0.25</v>
      </c>
      <c r="F12" s="112">
        <v>7</v>
      </c>
      <c r="G12" s="112">
        <v>0.317</v>
      </c>
      <c r="H12" s="112">
        <v>9.625</v>
      </c>
      <c r="I12" s="112">
        <v>0.39500000000000002</v>
      </c>
      <c r="J12" s="112" t="s">
        <v>57</v>
      </c>
      <c r="K12" s="112" t="s">
        <v>57</v>
      </c>
      <c r="L12" s="112" t="s">
        <v>57</v>
      </c>
      <c r="M12" s="112" t="s">
        <v>57</v>
      </c>
      <c r="N12" s="112" t="s">
        <v>50</v>
      </c>
      <c r="O12" s="112" t="s">
        <v>55</v>
      </c>
      <c r="P12" s="112" t="s">
        <v>60</v>
      </c>
      <c r="Q12" s="112" t="s">
        <v>57</v>
      </c>
      <c r="R12" s="112" t="s">
        <v>57</v>
      </c>
      <c r="S12" s="112">
        <v>0.45</v>
      </c>
      <c r="T12" s="112">
        <v>0.55000000000000004</v>
      </c>
      <c r="U12" s="112">
        <v>0.7</v>
      </c>
      <c r="V12" s="112" t="s">
        <v>57</v>
      </c>
      <c r="W12" s="112" t="s">
        <v>57</v>
      </c>
      <c r="X12" s="112">
        <v>1</v>
      </c>
      <c r="Y12" s="112">
        <v>1</v>
      </c>
      <c r="Z12" s="112" t="s">
        <v>57</v>
      </c>
      <c r="AA12" s="112" t="s">
        <v>57</v>
      </c>
      <c r="AB12" s="112">
        <v>-4.0000000000000001E-3</v>
      </c>
      <c r="AC12" s="112">
        <v>-3.1700000000000001E-3</v>
      </c>
      <c r="AD12" s="112">
        <v>0</v>
      </c>
      <c r="AE12" s="112" t="s">
        <v>57</v>
      </c>
      <c r="AF12" s="112" t="s">
        <v>57</v>
      </c>
      <c r="AG12" s="112">
        <v>201</v>
      </c>
      <c r="AQ12" s="112" t="str">
        <f t="shared" si="1"/>
        <v>11,2310.6,2442.72,4.5,0.25,7,0.317,9.625,0.395,N/A,N/A,N/A,N/A,A18,A38,A48,N/A,N/A,0.45,0.55,0.7,N/A,N/A,1,1,N/A,N/A,-0.004,-0.00317,0,N/A,N/A,201,,,,,,,</v>
      </c>
      <c r="AT12" s="115" t="str">
        <f t="shared" si="0"/>
        <v>-0.004/-0.003/0/0</v>
      </c>
      <c r="AW12" s="117"/>
      <c r="AX12" s="117"/>
      <c r="AZ12" s="117"/>
      <c r="BB12">
        <v>0</v>
      </c>
      <c r="BC12">
        <v>0</v>
      </c>
      <c r="BD12">
        <v>0</v>
      </c>
      <c r="BE12" s="115">
        <v>0</v>
      </c>
    </row>
    <row r="13" spans="1:57" ht="17.100000000000001" customHeight="1">
      <c r="A13" s="112">
        <v>12</v>
      </c>
      <c r="B13" s="113">
        <v>2442.7199999999998</v>
      </c>
      <c r="C13" s="113">
        <v>2480.08</v>
      </c>
      <c r="D13" s="112">
        <v>4.5</v>
      </c>
      <c r="E13" s="112">
        <v>0.25</v>
      </c>
      <c r="F13" s="112">
        <v>7</v>
      </c>
      <c r="G13" s="112">
        <v>0.317</v>
      </c>
      <c r="H13" s="112">
        <v>9.625</v>
      </c>
      <c r="I13" s="112">
        <v>0.39500000000000002</v>
      </c>
      <c r="J13" s="112" t="s">
        <v>57</v>
      </c>
      <c r="K13" s="112" t="s">
        <v>57</v>
      </c>
      <c r="L13" s="112" t="s">
        <v>57</v>
      </c>
      <c r="M13" s="112" t="s">
        <v>57</v>
      </c>
      <c r="N13" s="112" t="s">
        <v>50</v>
      </c>
      <c r="O13" s="112" t="s">
        <v>55</v>
      </c>
      <c r="P13" s="112" t="s">
        <v>60</v>
      </c>
      <c r="Q13" s="112" t="s">
        <v>57</v>
      </c>
      <c r="R13" s="112" t="s">
        <v>57</v>
      </c>
      <c r="S13" s="112">
        <v>0.45</v>
      </c>
      <c r="T13" s="112">
        <v>0.55000000000000004</v>
      </c>
      <c r="U13" s="112">
        <v>0.7</v>
      </c>
      <c r="V13" s="112" t="s">
        <v>57</v>
      </c>
      <c r="W13" s="112" t="s">
        <v>57</v>
      </c>
      <c r="X13" s="112">
        <v>1</v>
      </c>
      <c r="Y13" s="112">
        <v>1</v>
      </c>
      <c r="Z13" s="112" t="s">
        <v>57</v>
      </c>
      <c r="AA13" s="112" t="s">
        <v>57</v>
      </c>
      <c r="AB13" s="112">
        <v>-4.0000000000000001E-3</v>
      </c>
      <c r="AC13" s="112">
        <v>-3.1700000000000001E-3</v>
      </c>
      <c r="AD13" s="112">
        <v>0</v>
      </c>
      <c r="AE13" s="112" t="s">
        <v>57</v>
      </c>
      <c r="AF13" s="112" t="s">
        <v>57</v>
      </c>
      <c r="AG13" s="112">
        <v>201</v>
      </c>
      <c r="AQ13" s="112" t="str">
        <f t="shared" si="1"/>
        <v>12,2442.72,2480.08,4.5,0.25,7,0.317,9.625,0.395,N/A,N/A,N/A,N/A,A18,A38,A48,N/A,N/A,0.45,0.55,0.7,N/A,N/A,1,1,N/A,N/A,-0.004,-0.00317,0,N/A,N/A,201,,,,,,,</v>
      </c>
      <c r="AT13" s="115" t="str">
        <f t="shared" si="0"/>
        <v>-0.004/-0.003/0/0</v>
      </c>
      <c r="AW13" s="117"/>
      <c r="AX13" s="117"/>
      <c r="AZ13" s="117"/>
      <c r="BB13">
        <v>0</v>
      </c>
      <c r="BC13">
        <v>0</v>
      </c>
      <c r="BD13">
        <v>0</v>
      </c>
      <c r="BE13" s="115">
        <v>0</v>
      </c>
    </row>
    <row r="14" spans="1:57" ht="17.100000000000001" customHeight="1">
      <c r="A14" s="112">
        <v>13</v>
      </c>
      <c r="B14" s="113">
        <v>2480.08</v>
      </c>
      <c r="C14" s="113">
        <v>3425.72</v>
      </c>
      <c r="D14" s="112">
        <v>4.5</v>
      </c>
      <c r="E14" s="112">
        <v>0.25</v>
      </c>
      <c r="F14" s="112">
        <v>7</v>
      </c>
      <c r="G14" s="112">
        <v>0.317</v>
      </c>
      <c r="H14" s="112">
        <v>9.625</v>
      </c>
      <c r="I14" s="112">
        <v>0.39500000000000002</v>
      </c>
      <c r="J14" s="112" t="s">
        <v>57</v>
      </c>
      <c r="K14" s="112" t="s">
        <v>57</v>
      </c>
      <c r="L14" s="112" t="s">
        <v>57</v>
      </c>
      <c r="M14" s="112" t="s">
        <v>57</v>
      </c>
      <c r="N14" s="112" t="s">
        <v>50</v>
      </c>
      <c r="O14" s="112" t="s">
        <v>55</v>
      </c>
      <c r="P14" s="112" t="s">
        <v>60</v>
      </c>
      <c r="Q14" s="112" t="s">
        <v>57</v>
      </c>
      <c r="R14" s="112" t="s">
        <v>57</v>
      </c>
      <c r="S14" s="112">
        <v>0.45</v>
      </c>
      <c r="T14" s="112">
        <v>0.55000000000000004</v>
      </c>
      <c r="U14" s="112">
        <v>0.7</v>
      </c>
      <c r="V14" s="112" t="s">
        <v>57</v>
      </c>
      <c r="W14" s="112" t="s">
        <v>57</v>
      </c>
      <c r="X14" s="112">
        <v>1</v>
      </c>
      <c r="Y14" s="112">
        <v>1</v>
      </c>
      <c r="Z14" s="112" t="s">
        <v>57</v>
      </c>
      <c r="AA14" s="112" t="s">
        <v>57</v>
      </c>
      <c r="AB14" s="112">
        <v>-4.0000000000000001E-3</v>
      </c>
      <c r="AC14" s="112">
        <v>-3.1700000000000001E-3</v>
      </c>
      <c r="AD14" s="112">
        <v>0</v>
      </c>
      <c r="AE14" s="112" t="s">
        <v>57</v>
      </c>
      <c r="AF14" s="112" t="s">
        <v>57</v>
      </c>
      <c r="AG14" s="112">
        <v>201</v>
      </c>
      <c r="AQ14" s="112" t="str">
        <f t="shared" si="1"/>
        <v>13,2480.08,3425.72,4.5,0.25,7,0.317,9.625,0.395,N/A,N/A,N/A,N/A,A18,A38,A48,N/A,N/A,0.45,0.55,0.7,N/A,N/A,1,1,N/A,N/A,-0.004,-0.00317,0,N/A,N/A,201,,,,,,,</v>
      </c>
      <c r="AT14" s="115" t="str">
        <f t="shared" si="0"/>
        <v>-0.004/-0.003/0/0</v>
      </c>
      <c r="AW14" s="117">
        <v>2.8000000000000001E-2</v>
      </c>
      <c r="AX14" s="117"/>
      <c r="AZ14" s="117"/>
      <c r="BB14">
        <v>7.0000000000000001E-3</v>
      </c>
      <c r="BC14">
        <v>0</v>
      </c>
      <c r="BD14">
        <v>0</v>
      </c>
      <c r="BE14" s="115">
        <v>0</v>
      </c>
    </row>
    <row r="15" spans="1:57" ht="17.100000000000001" customHeight="1">
      <c r="A15" s="112">
        <v>14</v>
      </c>
      <c r="B15" s="113">
        <v>3425.72</v>
      </c>
      <c r="C15" s="113">
        <v>3464.82</v>
      </c>
      <c r="D15" s="112">
        <v>4.5</v>
      </c>
      <c r="E15" s="112">
        <v>0.25</v>
      </c>
      <c r="F15" s="112">
        <v>7</v>
      </c>
      <c r="G15" s="112">
        <v>0.317</v>
      </c>
      <c r="H15" s="112">
        <v>9.625</v>
      </c>
      <c r="I15" s="112">
        <v>0.39500000000000002</v>
      </c>
      <c r="J15" s="112" t="s">
        <v>57</v>
      </c>
      <c r="K15" s="112" t="s">
        <v>57</v>
      </c>
      <c r="L15" s="112" t="s">
        <v>57</v>
      </c>
      <c r="M15" s="112" t="s">
        <v>57</v>
      </c>
      <c r="N15" s="112" t="s">
        <v>50</v>
      </c>
      <c r="O15" s="112" t="s">
        <v>55</v>
      </c>
      <c r="P15" s="112" t="s">
        <v>60</v>
      </c>
      <c r="Q15" s="112" t="s">
        <v>57</v>
      </c>
      <c r="R15" s="112" t="s">
        <v>57</v>
      </c>
      <c r="S15" s="112">
        <v>0.45</v>
      </c>
      <c r="T15" s="112">
        <v>0.55000000000000004</v>
      </c>
      <c r="U15" s="112">
        <v>0.7</v>
      </c>
      <c r="V15" s="112" t="s">
        <v>57</v>
      </c>
      <c r="W15" s="112" t="s">
        <v>57</v>
      </c>
      <c r="X15" s="112">
        <v>1</v>
      </c>
      <c r="Y15" s="112">
        <v>1</v>
      </c>
      <c r="Z15" s="112" t="s">
        <v>57</v>
      </c>
      <c r="AA15" s="112" t="s">
        <v>57</v>
      </c>
      <c r="AB15" s="112">
        <v>-4.0000000000000001E-3</v>
      </c>
      <c r="AC15" s="112">
        <v>-3.1700000000000001E-3</v>
      </c>
      <c r="AD15" s="112">
        <v>0</v>
      </c>
      <c r="AE15" s="112" t="s">
        <v>57</v>
      </c>
      <c r="AF15" s="112" t="s">
        <v>57</v>
      </c>
      <c r="AG15" s="112">
        <v>201</v>
      </c>
      <c r="AQ15" s="112" t="str">
        <f t="shared" si="1"/>
        <v>14,3425.72,3464.82,4.5,0.25,7,0.317,9.625,0.395,N/A,N/A,N/A,N/A,A18,A38,A48,N/A,N/A,0.45,0.55,0.7,N/A,N/A,1,1,N/A,N/A,-0.004,-0.00317,0,N/A,N/A,201,,,,,,,</v>
      </c>
      <c r="AT15" s="115" t="str">
        <f t="shared" si="0"/>
        <v>-0.004/-0.003/0/0</v>
      </c>
      <c r="AW15" s="117"/>
      <c r="AX15" s="117"/>
      <c r="AY15" s="117">
        <v>6.0000000000000001E-3</v>
      </c>
      <c r="AZ15" s="117"/>
      <c r="BB15">
        <v>0</v>
      </c>
      <c r="BC15">
        <v>0</v>
      </c>
      <c r="BD15">
        <v>2.3700000000000001E-3</v>
      </c>
      <c r="BE15" s="115">
        <v>0</v>
      </c>
    </row>
    <row r="16" spans="1:57" ht="17.100000000000001" customHeight="1">
      <c r="A16" s="112">
        <v>15</v>
      </c>
      <c r="B16" s="113">
        <v>3464.82</v>
      </c>
      <c r="C16" s="113">
        <v>3614</v>
      </c>
      <c r="D16" s="112">
        <v>4.5</v>
      </c>
      <c r="E16" s="112">
        <v>0.25</v>
      </c>
      <c r="F16" s="112">
        <v>7</v>
      </c>
      <c r="G16" s="112">
        <v>0.317</v>
      </c>
      <c r="H16" s="112">
        <v>9.625</v>
      </c>
      <c r="I16" s="112">
        <v>0.39500000000000002</v>
      </c>
      <c r="J16" s="112" t="s">
        <v>57</v>
      </c>
      <c r="K16" s="112" t="s">
        <v>57</v>
      </c>
      <c r="L16" s="112" t="s">
        <v>57</v>
      </c>
      <c r="M16" s="112" t="s">
        <v>57</v>
      </c>
      <c r="N16" s="112" t="s">
        <v>50</v>
      </c>
      <c r="O16" s="112" t="s">
        <v>55</v>
      </c>
      <c r="P16" s="112" t="s">
        <v>60</v>
      </c>
      <c r="Q16" s="112" t="s">
        <v>57</v>
      </c>
      <c r="R16" s="112" t="s">
        <v>57</v>
      </c>
      <c r="S16" s="112">
        <v>0.45</v>
      </c>
      <c r="T16" s="112">
        <v>0.55000000000000004</v>
      </c>
      <c r="U16" s="112">
        <v>0.7</v>
      </c>
      <c r="V16" s="112" t="s">
        <v>57</v>
      </c>
      <c r="W16" s="112" t="s">
        <v>57</v>
      </c>
      <c r="X16" s="112">
        <v>1</v>
      </c>
      <c r="Y16" s="112">
        <v>1</v>
      </c>
      <c r="Z16" s="112" t="s">
        <v>57</v>
      </c>
      <c r="AA16" s="112" t="s">
        <v>57</v>
      </c>
      <c r="AB16" s="112">
        <v>-4.0000000000000001E-3</v>
      </c>
      <c r="AC16" s="112">
        <v>-3.1700000000000001E-3</v>
      </c>
      <c r="AD16" s="112">
        <v>0</v>
      </c>
      <c r="AE16" s="112" t="s">
        <v>57</v>
      </c>
      <c r="AF16" s="112" t="s">
        <v>57</v>
      </c>
      <c r="AG16" s="112">
        <v>201</v>
      </c>
      <c r="AQ16" s="112" t="str">
        <f t="shared" si="1"/>
        <v>15,3464.82,3614,4.5,0.25,7,0.317,9.625,0.395,N/A,N/A,N/A,N/A,A18,A38,A48,N/A,N/A,0.45,0.55,0.7,N/A,N/A,1,1,N/A,N/A,-0.004,-0.00317,0,N/A,N/A,201,,,,,,,</v>
      </c>
      <c r="AT16" s="115" t="str">
        <f t="shared" si="0"/>
        <v>-0.004/-0.003/0/0</v>
      </c>
      <c r="AW16" s="117"/>
      <c r="AX16" s="117"/>
      <c r="AZ16" s="117"/>
      <c r="BB16">
        <v>0</v>
      </c>
      <c r="BC16">
        <v>0</v>
      </c>
      <c r="BD16">
        <v>0</v>
      </c>
      <c r="BE16" s="115">
        <v>0</v>
      </c>
    </row>
    <row r="17" spans="1:57" ht="17.100000000000001" customHeight="1">
      <c r="A17" s="112">
        <v>16</v>
      </c>
      <c r="B17" s="113">
        <v>3614</v>
      </c>
      <c r="C17" s="113">
        <v>3653.28</v>
      </c>
      <c r="D17" s="112">
        <v>4.5</v>
      </c>
      <c r="E17" s="112">
        <v>0.25</v>
      </c>
      <c r="F17" s="112">
        <v>7</v>
      </c>
      <c r="G17" s="112">
        <v>0.317</v>
      </c>
      <c r="H17" s="112">
        <v>9.625</v>
      </c>
      <c r="I17" s="112">
        <v>0.39500000000000002</v>
      </c>
      <c r="J17" s="112" t="s">
        <v>57</v>
      </c>
      <c r="K17" s="112" t="s">
        <v>57</v>
      </c>
      <c r="L17" s="112" t="s">
        <v>57</v>
      </c>
      <c r="M17" s="112" t="s">
        <v>57</v>
      </c>
      <c r="N17" s="112" t="s">
        <v>50</v>
      </c>
      <c r="O17" s="112" t="s">
        <v>55</v>
      </c>
      <c r="P17" s="112" t="s">
        <v>60</v>
      </c>
      <c r="Q17" s="112" t="s">
        <v>57</v>
      </c>
      <c r="R17" s="112" t="s">
        <v>57</v>
      </c>
      <c r="S17" s="112">
        <v>0.45</v>
      </c>
      <c r="T17" s="112">
        <v>0.55000000000000004</v>
      </c>
      <c r="U17" s="112">
        <v>0.7</v>
      </c>
      <c r="V17" s="112" t="s">
        <v>57</v>
      </c>
      <c r="W17" s="112" t="s">
        <v>57</v>
      </c>
      <c r="X17" s="112">
        <v>1</v>
      </c>
      <c r="Y17" s="112">
        <v>1</v>
      </c>
      <c r="Z17" s="112" t="s">
        <v>57</v>
      </c>
      <c r="AA17" s="112" t="s">
        <v>57</v>
      </c>
      <c r="AB17" s="112">
        <v>-4.0000000000000001E-3</v>
      </c>
      <c r="AC17" s="112">
        <v>-3.1700000000000001E-3</v>
      </c>
      <c r="AD17" s="112">
        <v>-1.1900000000000001E-2</v>
      </c>
      <c r="AE17" s="112" t="s">
        <v>57</v>
      </c>
      <c r="AF17" s="112" t="s">
        <v>57</v>
      </c>
      <c r="AG17" s="112">
        <v>201</v>
      </c>
      <c r="AQ17" s="112" t="str">
        <f t="shared" si="1"/>
        <v>16,3614,3653.28,4.5,0.25,7,0.317,9.625,0.395,N/A,N/A,N/A,N/A,A18,A38,A48,N/A,N/A,0.45,0.55,0.7,N/A,N/A,1,1,N/A,N/A,-0.004,-0.00317,-0.0119,N/A,N/A,201,,,,,,,</v>
      </c>
      <c r="AT17" s="115" t="str">
        <f t="shared" si="0"/>
        <v>-0.004/-0.003/-0.012/0</v>
      </c>
      <c r="AW17" s="117"/>
      <c r="AX17" s="117"/>
      <c r="AZ17" s="117"/>
      <c r="BB17">
        <v>0</v>
      </c>
      <c r="BC17">
        <v>0</v>
      </c>
      <c r="BD17">
        <v>0</v>
      </c>
      <c r="BE17" s="115">
        <v>0</v>
      </c>
    </row>
    <row r="18" spans="1:57" ht="17.100000000000001" customHeight="1">
      <c r="A18" s="112">
        <v>17</v>
      </c>
      <c r="B18" s="113">
        <v>3653.28</v>
      </c>
      <c r="C18" s="113">
        <v>3771.2</v>
      </c>
      <c r="D18" s="112">
        <v>4.5</v>
      </c>
      <c r="E18" s="112">
        <v>0.25</v>
      </c>
      <c r="F18" s="112">
        <v>7</v>
      </c>
      <c r="G18" s="112">
        <v>0.317</v>
      </c>
      <c r="H18" s="112">
        <v>9.625</v>
      </c>
      <c r="I18" s="112">
        <v>0.39500000000000002</v>
      </c>
      <c r="J18" s="112" t="s">
        <v>57</v>
      </c>
      <c r="K18" s="112" t="s">
        <v>57</v>
      </c>
      <c r="L18" s="112" t="s">
        <v>57</v>
      </c>
      <c r="M18" s="112" t="s">
        <v>57</v>
      </c>
      <c r="N18" s="112" t="s">
        <v>50</v>
      </c>
      <c r="O18" s="112" t="s">
        <v>55</v>
      </c>
      <c r="P18" s="112" t="s">
        <v>60</v>
      </c>
      <c r="Q18" s="112" t="s">
        <v>57</v>
      </c>
      <c r="R18" s="112" t="s">
        <v>57</v>
      </c>
      <c r="S18" s="112">
        <v>0.45</v>
      </c>
      <c r="T18" s="112">
        <v>0.55000000000000004</v>
      </c>
      <c r="U18" s="112">
        <v>0.7</v>
      </c>
      <c r="V18" s="112" t="s">
        <v>57</v>
      </c>
      <c r="W18" s="112" t="s">
        <v>57</v>
      </c>
      <c r="X18" s="112">
        <v>1</v>
      </c>
      <c r="Y18" s="112">
        <v>1</v>
      </c>
      <c r="Z18" s="112" t="s">
        <v>57</v>
      </c>
      <c r="AA18" s="112" t="s">
        <v>57</v>
      </c>
      <c r="AB18" s="112">
        <v>-4.0000000000000001E-3</v>
      </c>
      <c r="AC18" s="112">
        <v>-3.1700000000000001E-3</v>
      </c>
      <c r="AD18" s="112">
        <v>0</v>
      </c>
      <c r="AE18" s="112" t="s">
        <v>57</v>
      </c>
      <c r="AF18" s="112" t="s">
        <v>57</v>
      </c>
      <c r="AG18" s="112">
        <v>201</v>
      </c>
      <c r="AQ18" s="112" t="str">
        <f t="shared" si="1"/>
        <v>17,3653.28,3771.2,4.5,0.25,7,0.317,9.625,0.395,N/A,N/A,N/A,N/A,A18,A38,A48,N/A,N/A,0.45,0.55,0.7,N/A,N/A,1,1,N/A,N/A,-0.004,-0.00317,0,N/A,N/A,201,,,,,,,</v>
      </c>
      <c r="AT18" s="115" t="str">
        <f t="shared" si="0"/>
        <v>-0.004/-0.003/0/0</v>
      </c>
      <c r="AW18" s="117"/>
      <c r="AX18" s="117">
        <v>1.7999999999999999E-2</v>
      </c>
      <c r="AZ18" s="117"/>
      <c r="BB18">
        <v>0</v>
      </c>
      <c r="BC18">
        <v>5.7059999999999993E-3</v>
      </c>
      <c r="BD18">
        <v>0</v>
      </c>
      <c r="BE18" s="115">
        <v>0</v>
      </c>
    </row>
    <row r="19" spans="1:57" ht="17.100000000000001" customHeight="1">
      <c r="A19" s="112">
        <v>18</v>
      </c>
      <c r="B19" s="113">
        <v>3771.2</v>
      </c>
      <c r="C19" s="113">
        <v>3810.95</v>
      </c>
      <c r="D19" s="112">
        <v>4.5</v>
      </c>
      <c r="E19" s="112">
        <v>0.25</v>
      </c>
      <c r="F19" s="112">
        <v>7</v>
      </c>
      <c r="G19" s="112">
        <v>0.317</v>
      </c>
      <c r="H19" s="112">
        <v>9.625</v>
      </c>
      <c r="I19" s="112">
        <v>0.39500000000000002</v>
      </c>
      <c r="J19" s="112" t="s">
        <v>57</v>
      </c>
      <c r="K19" s="112" t="s">
        <v>57</v>
      </c>
      <c r="L19" s="112" t="s">
        <v>57</v>
      </c>
      <c r="M19" s="112" t="s">
        <v>57</v>
      </c>
      <c r="N19" s="112" t="s">
        <v>50</v>
      </c>
      <c r="O19" s="112" t="s">
        <v>55</v>
      </c>
      <c r="P19" s="112" t="s">
        <v>60</v>
      </c>
      <c r="Q19" s="112" t="s">
        <v>57</v>
      </c>
      <c r="R19" s="112" t="s">
        <v>57</v>
      </c>
      <c r="S19" s="112">
        <v>0.45</v>
      </c>
      <c r="T19" s="112">
        <v>0.55000000000000004</v>
      </c>
      <c r="U19" s="112">
        <v>0.7</v>
      </c>
      <c r="V19" s="112" t="s">
        <v>57</v>
      </c>
      <c r="W19" s="112" t="s">
        <v>57</v>
      </c>
      <c r="X19" s="112">
        <v>1</v>
      </c>
      <c r="Y19" s="112">
        <v>1</v>
      </c>
      <c r="Z19" s="112" t="s">
        <v>57</v>
      </c>
      <c r="AA19" s="112" t="s">
        <v>57</v>
      </c>
      <c r="AB19" s="112">
        <v>-4.0000000000000001E-3</v>
      </c>
      <c r="AC19" s="112">
        <v>-3.1700000000000001E-3</v>
      </c>
      <c r="AD19" s="112">
        <v>0</v>
      </c>
      <c r="AE19" s="112" t="s">
        <v>57</v>
      </c>
      <c r="AF19" s="112" t="s">
        <v>57</v>
      </c>
      <c r="AG19" s="112">
        <v>201</v>
      </c>
      <c r="AQ19" s="112" t="str">
        <f t="shared" si="1"/>
        <v>18,3771.2,3810.95,4.5,0.25,7,0.317,9.625,0.395,N/A,N/A,N/A,N/A,A18,A38,A48,N/A,N/A,0.45,0.55,0.7,N/A,N/A,1,1,N/A,N/A,-0.004,-0.00317,0,N/A,N/A,201,,,,,,,</v>
      </c>
      <c r="AT19" s="115" t="str">
        <f t="shared" si="0"/>
        <v>-0.004/-0.003/0/0</v>
      </c>
      <c r="AW19" s="117"/>
      <c r="AX19" s="117">
        <v>1.4E-2</v>
      </c>
      <c r="AZ19" s="117"/>
      <c r="BB19">
        <v>0</v>
      </c>
      <c r="BC19">
        <v>4.4380000000000001E-3</v>
      </c>
      <c r="BD19">
        <v>0</v>
      </c>
      <c r="BE19" s="115">
        <v>0</v>
      </c>
    </row>
    <row r="20" spans="1:57" ht="17.100000000000001" customHeight="1">
      <c r="A20" s="112">
        <v>19</v>
      </c>
      <c r="B20" s="113">
        <v>3810.95</v>
      </c>
      <c r="C20" s="113">
        <v>4179.7299999999996</v>
      </c>
      <c r="D20" s="112">
        <v>4.5</v>
      </c>
      <c r="E20" s="112">
        <v>0.25</v>
      </c>
      <c r="F20" s="112">
        <v>7</v>
      </c>
      <c r="G20" s="112">
        <v>0.317</v>
      </c>
      <c r="H20" s="112">
        <v>9.625</v>
      </c>
      <c r="I20" s="112">
        <v>0.39500000000000002</v>
      </c>
      <c r="J20" s="112" t="s">
        <v>57</v>
      </c>
      <c r="K20" s="112" t="s">
        <v>57</v>
      </c>
      <c r="L20" s="112" t="s">
        <v>57</v>
      </c>
      <c r="M20" s="112" t="s">
        <v>57</v>
      </c>
      <c r="N20" s="112" t="s">
        <v>50</v>
      </c>
      <c r="O20" s="112" t="s">
        <v>55</v>
      </c>
      <c r="P20" s="112" t="s">
        <v>60</v>
      </c>
      <c r="Q20" s="112" t="s">
        <v>57</v>
      </c>
      <c r="R20" s="112" t="s">
        <v>57</v>
      </c>
      <c r="S20" s="112">
        <v>0.45</v>
      </c>
      <c r="T20" s="112">
        <v>0.55000000000000004</v>
      </c>
      <c r="U20" s="112">
        <v>0.7</v>
      </c>
      <c r="V20" s="112" t="s">
        <v>57</v>
      </c>
      <c r="W20" s="112" t="s">
        <v>57</v>
      </c>
      <c r="X20" s="112">
        <v>1</v>
      </c>
      <c r="Y20" s="112">
        <v>1</v>
      </c>
      <c r="Z20" s="112" t="s">
        <v>57</v>
      </c>
      <c r="AA20" s="112" t="s">
        <v>57</v>
      </c>
      <c r="AB20" s="112">
        <v>-4.0000000000000001E-3</v>
      </c>
      <c r="AC20" s="112">
        <v>-3.1700000000000001E-3</v>
      </c>
      <c r="AD20" s="112">
        <v>0</v>
      </c>
      <c r="AE20" s="112" t="s">
        <v>57</v>
      </c>
      <c r="AF20" s="112" t="s">
        <v>57</v>
      </c>
      <c r="AG20" s="112">
        <v>201</v>
      </c>
      <c r="AQ20" s="112" t="str">
        <f t="shared" si="1"/>
        <v>19,3810.95,4179.73,4.5,0.25,7,0.317,9.625,0.395,N/A,N/A,N/A,N/A,A18,A38,A48,N/A,N/A,0.45,0.55,0.7,N/A,N/A,1,1,N/A,N/A,-0.004,-0.00317,0,N/A,N/A,201,,,,,,,</v>
      </c>
      <c r="AT20" s="115" t="str">
        <f t="shared" si="0"/>
        <v>-0.004/-0.003/0/0</v>
      </c>
      <c r="AW20" s="117"/>
      <c r="AX20" s="117"/>
      <c r="AZ20" s="117"/>
      <c r="BB20">
        <v>0</v>
      </c>
      <c r="BC20">
        <v>0</v>
      </c>
      <c r="BD20">
        <v>0</v>
      </c>
      <c r="BE20" s="115">
        <v>0</v>
      </c>
    </row>
    <row r="21" spans="1:57" ht="17.100000000000001" customHeight="1">
      <c r="A21" s="112">
        <v>20</v>
      </c>
      <c r="B21" s="113">
        <v>4179.7299999999996</v>
      </c>
      <c r="C21" s="113">
        <v>4261.8599999999997</v>
      </c>
      <c r="D21" s="112">
        <v>4.5</v>
      </c>
      <c r="E21" s="112">
        <v>0.25</v>
      </c>
      <c r="F21" s="112">
        <v>7</v>
      </c>
      <c r="G21" s="112">
        <v>0.317</v>
      </c>
      <c r="H21" s="112">
        <v>9.625</v>
      </c>
      <c r="I21" s="112">
        <v>0.39500000000000002</v>
      </c>
      <c r="J21" s="112" t="s">
        <v>57</v>
      </c>
      <c r="K21" s="112" t="s">
        <v>57</v>
      </c>
      <c r="L21" s="112" t="s">
        <v>57</v>
      </c>
      <c r="M21" s="112" t="s">
        <v>57</v>
      </c>
      <c r="N21" s="112" t="s">
        <v>50</v>
      </c>
      <c r="O21" s="112" t="s">
        <v>55</v>
      </c>
      <c r="P21" s="112" t="s">
        <v>60</v>
      </c>
      <c r="Q21" s="112" t="s">
        <v>57</v>
      </c>
      <c r="R21" s="112" t="s">
        <v>57</v>
      </c>
      <c r="S21" s="112">
        <v>0.45</v>
      </c>
      <c r="T21" s="112">
        <v>0.55000000000000004</v>
      </c>
      <c r="U21" s="112">
        <v>0.7</v>
      </c>
      <c r="V21" s="112" t="s">
        <v>57</v>
      </c>
      <c r="W21" s="112" t="s">
        <v>57</v>
      </c>
      <c r="X21" s="112">
        <v>1</v>
      </c>
      <c r="Y21" s="112">
        <v>1</v>
      </c>
      <c r="Z21" s="112" t="s">
        <v>57</v>
      </c>
      <c r="AA21" s="112" t="s">
        <v>57</v>
      </c>
      <c r="AB21" s="112">
        <v>-4.0000000000000001E-3</v>
      </c>
      <c r="AC21" s="112">
        <v>-3.1700000000000001E-3</v>
      </c>
      <c r="AD21" s="112">
        <v>0</v>
      </c>
      <c r="AE21" s="112" t="s">
        <v>57</v>
      </c>
      <c r="AF21" s="112" t="s">
        <v>57</v>
      </c>
      <c r="AG21" s="112">
        <v>201</v>
      </c>
      <c r="AQ21" s="112" t="str">
        <f t="shared" si="1"/>
        <v>20,4179.73,4261.86,4.5,0.25,7,0.317,9.625,0.395,N/A,N/A,N/A,N/A,A18,A38,A48,N/A,N/A,0.45,0.55,0.7,N/A,N/A,1,1,N/A,N/A,-0.004,-0.00317,0,N/A,N/A,201,,,,,,,</v>
      </c>
      <c r="AW21" s="117"/>
      <c r="AX21" s="117"/>
      <c r="AZ21" s="117"/>
      <c r="BB21">
        <v>0</v>
      </c>
      <c r="BC21">
        <v>0</v>
      </c>
      <c r="BD21">
        <v>0</v>
      </c>
      <c r="BE21" s="115">
        <v>0</v>
      </c>
    </row>
    <row r="22" spans="1:57" ht="17.100000000000001" customHeight="1">
      <c r="A22" s="112">
        <v>21</v>
      </c>
      <c r="B22" s="112">
        <v>4261.8599999999997</v>
      </c>
      <c r="C22" s="112">
        <v>5271.5</v>
      </c>
      <c r="D22" s="112">
        <v>4.5</v>
      </c>
      <c r="E22" s="112">
        <v>0.25</v>
      </c>
      <c r="F22" s="112">
        <v>7</v>
      </c>
      <c r="G22" s="112">
        <v>0.317</v>
      </c>
      <c r="H22" s="112">
        <v>9.625</v>
      </c>
      <c r="I22" s="112">
        <v>0.39500000000000002</v>
      </c>
      <c r="J22" s="112" t="s">
        <v>57</v>
      </c>
      <c r="K22" s="112" t="s">
        <v>57</v>
      </c>
      <c r="L22" s="112" t="s">
        <v>57</v>
      </c>
      <c r="M22" s="112" t="s">
        <v>57</v>
      </c>
      <c r="N22" s="112" t="s">
        <v>50</v>
      </c>
      <c r="O22" s="112" t="s">
        <v>55</v>
      </c>
      <c r="P22" s="112" t="s">
        <v>60</v>
      </c>
      <c r="Q22" s="112" t="s">
        <v>57</v>
      </c>
      <c r="R22" s="112" t="s">
        <v>57</v>
      </c>
      <c r="S22" s="112">
        <v>0.45</v>
      </c>
      <c r="T22" s="112">
        <v>0.55000000000000004</v>
      </c>
      <c r="U22" s="112">
        <v>0.7</v>
      </c>
      <c r="V22" s="112" t="s">
        <v>57</v>
      </c>
      <c r="W22" s="112" t="s">
        <v>57</v>
      </c>
      <c r="X22" s="112">
        <v>1</v>
      </c>
      <c r="Y22" s="112">
        <v>1</v>
      </c>
      <c r="Z22" s="112" t="s">
        <v>57</v>
      </c>
      <c r="AA22" s="112" t="s">
        <v>57</v>
      </c>
      <c r="AB22" s="112">
        <v>-4.0000000000000001E-3</v>
      </c>
      <c r="AC22" s="112">
        <v>-3.1700000000000001E-3</v>
      </c>
      <c r="AD22" s="112">
        <v>0</v>
      </c>
      <c r="AE22" s="112" t="s">
        <v>57</v>
      </c>
      <c r="AF22" s="112" t="s">
        <v>57</v>
      </c>
      <c r="AG22" s="112">
        <v>201</v>
      </c>
      <c r="AQ22" s="112" t="str">
        <f t="shared" si="1"/>
        <v>21,4261.86,5271.5,4.5,0.25,7,0.317,9.625,0.395,N/A,N/A,N/A,N/A,A18,A38,A48,N/A,N/A,0.45,0.55,0.7,N/A,N/A,1,1,N/A,N/A,-0.004,-0.00317,0,N/A,N/A,201,,,,,,,</v>
      </c>
      <c r="AW22" s="117"/>
      <c r="AX22" s="117"/>
      <c r="AZ22" s="117"/>
      <c r="BB22">
        <v>0</v>
      </c>
      <c r="BC22">
        <v>0</v>
      </c>
      <c r="BD22">
        <v>0</v>
      </c>
      <c r="BE22" s="115">
        <v>0</v>
      </c>
    </row>
    <row r="23" spans="1:57" ht="17.100000000000001" customHeight="1">
      <c r="A23" s="112">
        <v>22</v>
      </c>
      <c r="B23" s="112">
        <v>5271.5</v>
      </c>
      <c r="C23" s="112">
        <v>6765.95</v>
      </c>
      <c r="D23" s="112">
        <v>4.5</v>
      </c>
      <c r="E23" s="112">
        <v>0.25</v>
      </c>
      <c r="F23" s="112">
        <v>7</v>
      </c>
      <c r="G23" s="112">
        <v>0.317</v>
      </c>
      <c r="H23" s="112" t="s">
        <v>57</v>
      </c>
      <c r="I23" s="112" t="s">
        <v>57</v>
      </c>
      <c r="J23" s="112" t="s">
        <v>57</v>
      </c>
      <c r="K23" s="112" t="s">
        <v>57</v>
      </c>
      <c r="L23" s="112" t="s">
        <v>57</v>
      </c>
      <c r="M23" s="112" t="s">
        <v>57</v>
      </c>
      <c r="N23" s="112" t="s">
        <v>66</v>
      </c>
      <c r="O23" s="112" t="s">
        <v>55</v>
      </c>
      <c r="P23" s="112" t="s">
        <v>57</v>
      </c>
      <c r="Q23" s="112" t="s">
        <v>57</v>
      </c>
      <c r="R23" s="112" t="s">
        <v>57</v>
      </c>
      <c r="S23" s="112">
        <v>0.45</v>
      </c>
      <c r="T23" s="112">
        <v>0.55000000000000004</v>
      </c>
      <c r="U23" s="112" t="s">
        <v>57</v>
      </c>
      <c r="V23" s="112" t="s">
        <v>57</v>
      </c>
      <c r="W23" s="112" t="s">
        <v>57</v>
      </c>
      <c r="X23" s="112">
        <v>1</v>
      </c>
      <c r="Y23" s="112" t="s">
        <v>57</v>
      </c>
      <c r="Z23" s="112" t="s">
        <v>57</v>
      </c>
      <c r="AA23" s="112" t="s">
        <v>57</v>
      </c>
      <c r="AB23" s="112">
        <v>-7.0000000000000001E-3</v>
      </c>
      <c r="AC23" s="112">
        <v>-3.1700000000000001E-3</v>
      </c>
      <c r="AD23" s="112" t="s">
        <v>57</v>
      </c>
      <c r="AE23" s="112" t="s">
        <v>57</v>
      </c>
      <c r="AF23" s="112" t="s">
        <v>57</v>
      </c>
      <c r="AG23" s="112">
        <v>201</v>
      </c>
      <c r="AQ23" s="112" t="str">
        <f t="shared" si="1"/>
        <v>22,5271.5,6765.95,4.5,0.25,7,0.317,N/A,N/A,N/A,N/A,N/A,N/A,A21,A38,N/A,N/A,N/A,0.45,0.55,N/A,N/A,N/A,1,N/A,N/A,N/A,-0.007,-0.00317,N/A,N/A,N/A,201,,,,,,,</v>
      </c>
      <c r="AW23" s="117"/>
      <c r="AX23" s="117"/>
      <c r="AZ23" s="117"/>
      <c r="BB23">
        <v>0</v>
      </c>
      <c r="BC23">
        <v>0</v>
      </c>
      <c r="BD23">
        <v>0</v>
      </c>
      <c r="BE23" s="115">
        <v>0</v>
      </c>
    </row>
    <row r="24" spans="1:57" ht="17.100000000000001" customHeight="1">
      <c r="AG24" s="112"/>
      <c r="AQ24" s="112" t="str">
        <f t="shared" si="1"/>
        <v/>
      </c>
      <c r="AW24" s="117"/>
      <c r="AX24" s="117"/>
      <c r="AZ24" s="117"/>
      <c r="BB24">
        <v>0</v>
      </c>
      <c r="BC24">
        <v>0</v>
      </c>
      <c r="BD24">
        <v>0</v>
      </c>
      <c r="BE24" s="115">
        <v>0</v>
      </c>
    </row>
    <row r="25" spans="1:57" ht="17.100000000000001" customHeight="1">
      <c r="B25" s="113"/>
      <c r="C25" s="113"/>
      <c r="AQ25" s="112" t="str">
        <f t="shared" si="1"/>
        <v/>
      </c>
      <c r="AW25" s="117"/>
      <c r="AX25" s="117"/>
      <c r="AZ25" s="117"/>
      <c r="BB25">
        <v>0</v>
      </c>
      <c r="BC25">
        <v>0</v>
      </c>
      <c r="BD25">
        <v>0</v>
      </c>
      <c r="BE25" s="115">
        <v>0</v>
      </c>
    </row>
    <row r="26" spans="1:57" ht="17.100000000000001" customHeight="1">
      <c r="B26" s="113"/>
      <c r="C26" s="113"/>
      <c r="AQ26" s="112" t="str">
        <f t="shared" si="1"/>
        <v/>
      </c>
      <c r="AW26" s="117"/>
      <c r="AX26" s="117"/>
      <c r="AZ26" s="117"/>
      <c r="BB26">
        <v>0</v>
      </c>
      <c r="BC26">
        <v>0</v>
      </c>
      <c r="BD26">
        <v>0</v>
      </c>
      <c r="BE26" s="115">
        <v>0</v>
      </c>
    </row>
    <row r="27" spans="1:57" ht="17.100000000000001" customHeight="1">
      <c r="B27" s="113"/>
      <c r="C27" s="113"/>
      <c r="AQ27" s="112" t="str">
        <f t="shared" si="1"/>
        <v/>
      </c>
      <c r="AW27" s="117"/>
      <c r="AX27" s="117"/>
      <c r="AZ27" s="117"/>
      <c r="BB27">
        <v>0</v>
      </c>
      <c r="BC27">
        <v>0</v>
      </c>
      <c r="BD27">
        <v>0</v>
      </c>
      <c r="BE27" s="115">
        <v>0</v>
      </c>
    </row>
    <row r="28" spans="1:57" ht="17.100000000000001" customHeight="1">
      <c r="B28" s="113"/>
      <c r="C28" s="113"/>
      <c r="AQ28" s="112" t="str">
        <f t="shared" si="1"/>
        <v/>
      </c>
      <c r="AW28" s="117"/>
      <c r="AX28" s="117"/>
      <c r="AZ28" s="117"/>
      <c r="BB28">
        <v>0</v>
      </c>
      <c r="BC28">
        <v>0</v>
      </c>
      <c r="BD28">
        <v>0</v>
      </c>
      <c r="BE28" s="115">
        <v>0</v>
      </c>
    </row>
    <row r="29" spans="1:57" ht="17.100000000000001" customHeight="1">
      <c r="B29" s="113"/>
      <c r="C29" s="113"/>
      <c r="AQ29" s="112" t="str">
        <f t="shared" si="1"/>
        <v/>
      </c>
      <c r="AW29" s="117"/>
      <c r="AX29" s="117"/>
      <c r="AZ29" s="117"/>
      <c r="BB29">
        <v>0</v>
      </c>
      <c r="BC29">
        <v>0</v>
      </c>
      <c r="BD29">
        <v>0</v>
      </c>
      <c r="BE29" s="115">
        <v>0</v>
      </c>
    </row>
    <row r="30" spans="1:57" ht="17.100000000000001" customHeight="1">
      <c r="B30" s="113"/>
      <c r="C30" s="113"/>
      <c r="AQ30" s="112" t="str">
        <f t="shared" si="1"/>
        <v/>
      </c>
      <c r="AW30" s="117"/>
      <c r="AX30" s="117"/>
      <c r="AZ30" s="117"/>
      <c r="BB30">
        <v>0</v>
      </c>
      <c r="BC30">
        <v>0</v>
      </c>
      <c r="BD30">
        <v>0</v>
      </c>
      <c r="BE30" s="115">
        <v>0</v>
      </c>
    </row>
    <row r="31" spans="1:57" ht="17.100000000000001" customHeight="1">
      <c r="B31" s="113"/>
      <c r="C31" s="113"/>
      <c r="AQ31" s="112" t="str">
        <f t="shared" si="1"/>
        <v/>
      </c>
      <c r="AW31" s="117"/>
      <c r="AX31" s="117"/>
      <c r="AZ31" s="117"/>
      <c r="BB31">
        <v>0</v>
      </c>
      <c r="BC31">
        <v>0</v>
      </c>
      <c r="BD31">
        <v>0</v>
      </c>
      <c r="BE31" s="115">
        <v>0</v>
      </c>
    </row>
    <row r="32" spans="1:57" ht="17.100000000000001" customHeight="1">
      <c r="B32" s="113"/>
      <c r="C32" s="113"/>
      <c r="AQ32" s="112" t="str">
        <f t="shared" si="1"/>
        <v/>
      </c>
      <c r="AW32" s="117"/>
      <c r="AX32" s="117"/>
      <c r="AZ32" s="117"/>
      <c r="BB32">
        <v>0</v>
      </c>
      <c r="BC32">
        <v>0</v>
      </c>
      <c r="BD32">
        <v>0</v>
      </c>
      <c r="BE32" s="115">
        <v>0</v>
      </c>
    </row>
    <row r="33" spans="2:57" ht="17.100000000000001" customHeight="1">
      <c r="B33" s="113"/>
      <c r="C33" s="113"/>
      <c r="AQ33" s="112" t="str">
        <f t="shared" si="1"/>
        <v/>
      </c>
      <c r="AW33" s="117"/>
      <c r="AX33" s="117"/>
      <c r="AZ33" s="117"/>
      <c r="BB33">
        <v>0</v>
      </c>
      <c r="BC33">
        <v>0</v>
      </c>
      <c r="BD33">
        <v>0</v>
      </c>
      <c r="BE33" s="115">
        <v>0</v>
      </c>
    </row>
    <row r="34" spans="2:57" ht="17.100000000000001" customHeight="1">
      <c r="B34" s="113"/>
      <c r="C34" s="113"/>
      <c r="AQ34" s="112" t="str">
        <f t="shared" si="1"/>
        <v/>
      </c>
      <c r="AW34" s="117"/>
      <c r="AX34" s="117"/>
      <c r="AZ34" s="117"/>
      <c r="BB34">
        <v>0</v>
      </c>
      <c r="BC34">
        <v>0</v>
      </c>
      <c r="BD34">
        <v>0</v>
      </c>
      <c r="BE34" s="115">
        <v>0</v>
      </c>
    </row>
    <row r="35" spans="2:57" ht="17.100000000000001" customHeight="1">
      <c r="B35" s="113"/>
      <c r="C35" s="113"/>
      <c r="AQ35" s="112" t="str">
        <f t="shared" si="1"/>
        <v/>
      </c>
      <c r="AW35" s="117"/>
      <c r="AX35" s="117"/>
      <c r="AZ35" s="117"/>
      <c r="BB35">
        <v>0</v>
      </c>
      <c r="BC35">
        <v>0</v>
      </c>
      <c r="BD35">
        <v>0</v>
      </c>
      <c r="BE35" s="115">
        <v>0</v>
      </c>
    </row>
    <row r="36" spans="2:57" ht="17.100000000000001" customHeight="1">
      <c r="B36" s="113"/>
      <c r="C36" s="113"/>
      <c r="AQ36" s="112" t="str">
        <f t="shared" si="1"/>
        <v/>
      </c>
      <c r="AW36" s="117"/>
      <c r="AX36" s="117"/>
      <c r="AZ36" s="117"/>
      <c r="BB36">
        <v>0</v>
      </c>
      <c r="BC36">
        <v>0</v>
      </c>
      <c r="BD36">
        <v>0</v>
      </c>
      <c r="BE36" s="115">
        <v>0</v>
      </c>
    </row>
    <row r="37" spans="2:57" ht="17.100000000000001" customHeight="1">
      <c r="B37" s="113"/>
      <c r="C37" s="113"/>
      <c r="AQ37" s="112" t="str">
        <f t="shared" si="1"/>
        <v/>
      </c>
      <c r="AW37" s="117"/>
      <c r="AX37" s="117"/>
      <c r="AZ37" s="117"/>
      <c r="BB37">
        <v>0</v>
      </c>
      <c r="BC37">
        <v>0</v>
      </c>
      <c r="BD37">
        <v>0</v>
      </c>
      <c r="BE37" s="115">
        <v>0</v>
      </c>
    </row>
    <row r="38" spans="2:57" ht="17.100000000000001" customHeight="1">
      <c r="B38" s="113"/>
      <c r="C38" s="113"/>
      <c r="AW38" s="117"/>
      <c r="AX38" s="117"/>
      <c r="AZ38" s="117"/>
      <c r="BB38">
        <v>0</v>
      </c>
      <c r="BC38">
        <v>0</v>
      </c>
      <c r="BD38">
        <v>0</v>
      </c>
      <c r="BE38" s="115">
        <v>0</v>
      </c>
    </row>
    <row r="39" spans="2:57" ht="17.100000000000001" customHeight="1">
      <c r="B39" s="113"/>
      <c r="C39" s="113"/>
      <c r="AW39" s="117"/>
      <c r="AX39" s="117"/>
      <c r="AZ39" s="117"/>
      <c r="BB39">
        <v>0</v>
      </c>
      <c r="BC39">
        <v>0</v>
      </c>
      <c r="BD39">
        <v>0</v>
      </c>
      <c r="BE39" s="115">
        <v>0</v>
      </c>
    </row>
    <row r="40" spans="2:57" ht="17.100000000000001" customHeight="1">
      <c r="B40" s="113"/>
      <c r="C40" s="113"/>
      <c r="AW40" s="117"/>
      <c r="AX40" s="117"/>
      <c r="AZ40" s="117"/>
      <c r="BB40">
        <v>0</v>
      </c>
      <c r="BC40">
        <v>0</v>
      </c>
      <c r="BD40">
        <v>0</v>
      </c>
      <c r="BE40" s="115">
        <v>0</v>
      </c>
    </row>
    <row r="41" spans="2:57" ht="17.100000000000001" customHeight="1">
      <c r="B41" s="113"/>
      <c r="C41" s="113"/>
      <c r="AW41" s="117"/>
      <c r="AX41" s="117"/>
      <c r="AZ41" s="117"/>
      <c r="BB41">
        <v>0</v>
      </c>
      <c r="BC41">
        <v>0</v>
      </c>
      <c r="BD41">
        <v>0</v>
      </c>
      <c r="BE41" s="115">
        <v>0</v>
      </c>
    </row>
    <row r="42" spans="2:57" ht="17.100000000000001" customHeight="1">
      <c r="B42" s="113"/>
      <c r="C42" s="113"/>
      <c r="AW42" s="117"/>
      <c r="AX42" s="117"/>
      <c r="AZ42" s="117"/>
      <c r="BB42">
        <v>0</v>
      </c>
      <c r="BC42">
        <v>0</v>
      </c>
      <c r="BD42">
        <v>0</v>
      </c>
      <c r="BE42" s="115">
        <v>0</v>
      </c>
    </row>
    <row r="43" spans="2:57" ht="17.100000000000001" customHeight="1">
      <c r="B43" s="113"/>
      <c r="C43" s="113"/>
      <c r="AW43" s="117"/>
      <c r="AX43" s="117"/>
      <c r="AZ43" s="117"/>
      <c r="BB43">
        <v>0</v>
      </c>
      <c r="BC43">
        <v>0</v>
      </c>
      <c r="BD43">
        <v>0</v>
      </c>
      <c r="BE43" s="115">
        <v>0</v>
      </c>
    </row>
    <row r="44" spans="2:57" ht="17.100000000000001" customHeight="1">
      <c r="B44" s="113"/>
      <c r="C44" s="113"/>
      <c r="AW44" s="117"/>
      <c r="AX44" s="117"/>
      <c r="AZ44" s="117"/>
      <c r="BB44">
        <v>0</v>
      </c>
      <c r="BC44">
        <v>0</v>
      </c>
      <c r="BD44">
        <v>0</v>
      </c>
      <c r="BE44" s="115">
        <v>0</v>
      </c>
    </row>
    <row r="45" spans="2:57" ht="17.100000000000001" customHeight="1">
      <c r="B45" s="113"/>
      <c r="C45" s="113"/>
      <c r="AW45" s="117"/>
      <c r="AX45" s="117"/>
      <c r="AZ45" s="117"/>
      <c r="BB45">
        <v>0</v>
      </c>
      <c r="BC45">
        <v>0</v>
      </c>
      <c r="BD45">
        <v>0</v>
      </c>
      <c r="BE45" s="115">
        <v>0</v>
      </c>
    </row>
    <row r="46" spans="2:57" ht="17.100000000000001" customHeight="1">
      <c r="B46" s="113"/>
      <c r="C46" s="113"/>
      <c r="AW46" s="117"/>
      <c r="AX46" s="117"/>
      <c r="AZ46" s="117"/>
      <c r="BB46">
        <v>0</v>
      </c>
      <c r="BC46">
        <v>0</v>
      </c>
      <c r="BD46">
        <v>0</v>
      </c>
      <c r="BE46" s="115">
        <v>0</v>
      </c>
    </row>
    <row r="47" spans="2:57" ht="17.100000000000001" customHeight="1">
      <c r="B47" s="113"/>
      <c r="C47" s="113"/>
      <c r="AW47" s="117"/>
      <c r="AX47" s="117"/>
      <c r="AZ47" s="117"/>
      <c r="BB47">
        <v>0</v>
      </c>
      <c r="BC47">
        <v>0</v>
      </c>
      <c r="BD47">
        <v>0</v>
      </c>
      <c r="BE47" s="115">
        <v>0</v>
      </c>
    </row>
    <row r="48" spans="2:57" ht="17.100000000000001" customHeight="1">
      <c r="B48" s="113"/>
      <c r="C48" s="113"/>
      <c r="AW48" s="117"/>
      <c r="AX48" s="117"/>
      <c r="AZ48" s="117"/>
      <c r="BB48">
        <v>0</v>
      </c>
      <c r="BC48">
        <v>0</v>
      </c>
      <c r="BD48">
        <v>0</v>
      </c>
      <c r="BE48" s="115">
        <v>0</v>
      </c>
    </row>
    <row r="49" spans="2:57" ht="17.100000000000001" customHeight="1">
      <c r="B49" s="113"/>
      <c r="C49" s="113"/>
      <c r="AW49" s="117"/>
      <c r="AX49" s="117"/>
      <c r="AZ49" s="117"/>
      <c r="BB49">
        <v>0</v>
      </c>
      <c r="BC49">
        <v>0</v>
      </c>
      <c r="BD49">
        <v>0</v>
      </c>
      <c r="BE49" s="115">
        <v>0</v>
      </c>
    </row>
    <row r="50" spans="2:57" ht="17.100000000000001" customHeight="1">
      <c r="B50" s="113"/>
      <c r="C50" s="113"/>
      <c r="AW50" s="117"/>
      <c r="AX50" s="117"/>
      <c r="AZ50" s="117"/>
      <c r="BB50">
        <v>0</v>
      </c>
      <c r="BC50">
        <v>0</v>
      </c>
      <c r="BD50">
        <v>0</v>
      </c>
      <c r="BE50" s="115">
        <v>0</v>
      </c>
    </row>
    <row r="51" spans="2:57" ht="17.100000000000001" customHeight="1">
      <c r="B51" s="113"/>
      <c r="C51" s="113"/>
      <c r="AW51" s="117"/>
      <c r="AX51" s="117"/>
      <c r="AZ51" s="117"/>
      <c r="BB51">
        <v>0</v>
      </c>
      <c r="BC51">
        <v>0</v>
      </c>
      <c r="BD51">
        <v>0</v>
      </c>
      <c r="BE51" s="115">
        <v>0</v>
      </c>
    </row>
    <row r="52" spans="2:57" ht="17.100000000000001" customHeight="1">
      <c r="B52" s="113"/>
      <c r="C52" s="113"/>
      <c r="AW52" s="117"/>
      <c r="AX52" s="117"/>
      <c r="AZ52" s="117"/>
      <c r="BB52">
        <v>0</v>
      </c>
      <c r="BC52">
        <v>0</v>
      </c>
      <c r="BD52">
        <v>0</v>
      </c>
      <c r="BE52" s="115">
        <v>0</v>
      </c>
    </row>
    <row r="53" spans="2:57" ht="17.100000000000001" customHeight="1">
      <c r="B53" s="113"/>
      <c r="C53" s="113"/>
      <c r="AW53" s="117"/>
      <c r="AX53" s="117"/>
      <c r="AZ53" s="117"/>
      <c r="BB53">
        <v>0</v>
      </c>
      <c r="BC53">
        <v>0</v>
      </c>
      <c r="BD53">
        <v>0</v>
      </c>
      <c r="BE53" s="115">
        <v>0</v>
      </c>
    </row>
    <row r="54" spans="2:57" ht="17.100000000000001" customHeight="1">
      <c r="B54" s="113"/>
      <c r="C54" s="113"/>
      <c r="AW54" s="117"/>
      <c r="AX54" s="117"/>
      <c r="AZ54" s="117"/>
      <c r="BB54">
        <v>0</v>
      </c>
      <c r="BC54">
        <v>0</v>
      </c>
      <c r="BD54">
        <v>0</v>
      </c>
      <c r="BE54" s="115">
        <v>0</v>
      </c>
    </row>
    <row r="55" spans="2:57" ht="17.100000000000001" customHeight="1">
      <c r="B55" s="113"/>
      <c r="C55" s="113"/>
      <c r="AW55" s="117"/>
      <c r="AX55" s="117"/>
      <c r="AZ55" s="117"/>
      <c r="BB55">
        <v>0</v>
      </c>
      <c r="BC55">
        <v>0</v>
      </c>
      <c r="BD55">
        <v>0</v>
      </c>
      <c r="BE55" s="115">
        <v>0</v>
      </c>
    </row>
    <row r="56" spans="2:57" ht="17.100000000000001" customHeight="1">
      <c r="B56" s="113"/>
      <c r="C56" s="113"/>
      <c r="AW56" s="117"/>
      <c r="AX56" s="117"/>
      <c r="AZ56" s="117"/>
      <c r="BB56">
        <v>0</v>
      </c>
      <c r="BC56">
        <v>0</v>
      </c>
      <c r="BD56">
        <v>0</v>
      </c>
      <c r="BE56" s="115">
        <v>0</v>
      </c>
    </row>
    <row r="57" spans="2:57" ht="17.100000000000001" customHeight="1">
      <c r="B57" s="113"/>
      <c r="C57" s="113"/>
      <c r="AW57" s="117"/>
      <c r="AX57" s="117"/>
      <c r="AZ57" s="117"/>
      <c r="BB57">
        <v>0</v>
      </c>
      <c r="BC57">
        <v>0</v>
      </c>
      <c r="BD57">
        <v>0</v>
      </c>
      <c r="BE57" s="115">
        <v>0</v>
      </c>
    </row>
    <row r="58" spans="2:57" ht="17.100000000000001" customHeight="1">
      <c r="B58" s="113"/>
      <c r="C58" s="113"/>
      <c r="AW58" s="117"/>
      <c r="AX58" s="117"/>
      <c r="AZ58" s="117"/>
      <c r="BB58">
        <v>0</v>
      </c>
      <c r="BC58">
        <v>0</v>
      </c>
      <c r="BD58">
        <v>0</v>
      </c>
      <c r="BE58" s="115">
        <v>0</v>
      </c>
    </row>
    <row r="59" spans="2:57" ht="17.100000000000001" customHeight="1">
      <c r="B59" s="113"/>
      <c r="C59" s="113"/>
      <c r="AW59" s="117"/>
      <c r="AX59" s="117"/>
      <c r="AZ59" s="117"/>
      <c r="BB59">
        <v>0</v>
      </c>
      <c r="BC59">
        <v>0</v>
      </c>
      <c r="BD59">
        <v>0</v>
      </c>
      <c r="BE59" s="115">
        <v>0</v>
      </c>
    </row>
    <row r="60" spans="2:57" ht="17.100000000000001" customHeight="1">
      <c r="B60" s="113"/>
      <c r="C60" s="113"/>
      <c r="AW60" s="117"/>
      <c r="AX60" s="117"/>
      <c r="AZ60" s="117"/>
      <c r="BB60">
        <v>0</v>
      </c>
      <c r="BC60">
        <v>0</v>
      </c>
      <c r="BD60">
        <v>0</v>
      </c>
      <c r="BE60" s="115">
        <v>0</v>
      </c>
    </row>
    <row r="61" spans="2:57" ht="17.100000000000001" customHeight="1">
      <c r="B61" s="113"/>
      <c r="C61" s="113"/>
      <c r="AW61" s="117"/>
      <c r="AX61" s="117"/>
      <c r="AZ61" s="117"/>
      <c r="BB61">
        <v>0</v>
      </c>
      <c r="BC61">
        <v>0</v>
      </c>
      <c r="BD61">
        <v>0</v>
      </c>
      <c r="BE61" s="115">
        <v>0</v>
      </c>
    </row>
    <row r="62" spans="2:57" ht="17.100000000000001" customHeight="1">
      <c r="B62" s="113"/>
      <c r="C62" s="113"/>
      <c r="AW62" s="117"/>
      <c r="AX62" s="117"/>
      <c r="AZ62" s="117"/>
      <c r="BB62">
        <v>0</v>
      </c>
      <c r="BC62">
        <v>0</v>
      </c>
      <c r="BD62">
        <v>0</v>
      </c>
      <c r="BE62" s="115">
        <v>0</v>
      </c>
    </row>
    <row r="63" spans="2:57" ht="17.100000000000001" customHeight="1">
      <c r="B63" s="113"/>
      <c r="C63" s="113"/>
      <c r="AW63" s="117"/>
      <c r="AX63" s="117"/>
      <c r="AZ63" s="117"/>
      <c r="BB63">
        <v>0</v>
      </c>
      <c r="BC63">
        <v>0</v>
      </c>
      <c r="BD63">
        <v>0</v>
      </c>
      <c r="BE63" s="115">
        <v>0</v>
      </c>
    </row>
    <row r="64" spans="2:57" ht="17.100000000000001" customHeight="1">
      <c r="B64" s="113"/>
      <c r="C64" s="113"/>
      <c r="AW64" s="117"/>
      <c r="AX64" s="117"/>
      <c r="AZ64" s="117"/>
      <c r="BB64">
        <v>0</v>
      </c>
      <c r="BC64">
        <v>0</v>
      </c>
      <c r="BD64">
        <v>0</v>
      </c>
      <c r="BE64" s="115">
        <v>0</v>
      </c>
    </row>
    <row r="65" spans="2:57" ht="17.100000000000001" customHeight="1">
      <c r="B65" s="113"/>
      <c r="C65" s="113"/>
      <c r="AW65" s="117"/>
      <c r="AX65" s="117"/>
      <c r="AZ65" s="117"/>
      <c r="BB65">
        <v>0</v>
      </c>
      <c r="BC65">
        <v>0</v>
      </c>
      <c r="BD65">
        <v>0</v>
      </c>
      <c r="BE65" s="115">
        <v>0</v>
      </c>
    </row>
    <row r="66" spans="2:57" ht="17.100000000000001" customHeight="1">
      <c r="B66" s="113"/>
      <c r="C66" s="113"/>
      <c r="AW66" s="117"/>
      <c r="AX66" s="117"/>
      <c r="AZ66" s="117"/>
      <c r="BB66">
        <v>0</v>
      </c>
      <c r="BC66">
        <v>0</v>
      </c>
      <c r="BD66">
        <v>0</v>
      </c>
      <c r="BE66" s="115">
        <v>0</v>
      </c>
    </row>
    <row r="67" spans="2:57" ht="17.100000000000001" customHeight="1">
      <c r="B67" s="113"/>
      <c r="C67" s="113"/>
      <c r="AW67" s="117"/>
      <c r="AX67" s="117"/>
      <c r="AZ67" s="117"/>
      <c r="BB67">
        <v>0</v>
      </c>
      <c r="BC67">
        <v>0</v>
      </c>
      <c r="BD67">
        <v>0</v>
      </c>
      <c r="BE67" s="115">
        <v>0</v>
      </c>
    </row>
    <row r="68" spans="2:57" ht="17.100000000000001" customHeight="1">
      <c r="B68" s="113"/>
      <c r="C68" s="113"/>
      <c r="AW68" s="117"/>
      <c r="AX68" s="117"/>
      <c r="AZ68" s="117"/>
      <c r="BB68">
        <v>0</v>
      </c>
      <c r="BC68">
        <v>0</v>
      </c>
      <c r="BD68">
        <v>0</v>
      </c>
      <c r="BE68" s="115">
        <v>0</v>
      </c>
    </row>
    <row r="69" spans="2:57" ht="17.100000000000001" customHeight="1">
      <c r="B69" s="113"/>
      <c r="C69" s="113"/>
      <c r="AW69" s="117"/>
      <c r="AX69" s="117"/>
      <c r="AZ69" s="117"/>
      <c r="BB69">
        <v>0</v>
      </c>
      <c r="BC69">
        <v>0</v>
      </c>
      <c r="BD69">
        <v>0</v>
      </c>
      <c r="BE69" s="115">
        <v>0</v>
      </c>
    </row>
    <row r="70" spans="2:57" ht="17.100000000000001" customHeight="1">
      <c r="B70" s="113"/>
      <c r="C70" s="113"/>
      <c r="AW70" s="117"/>
      <c r="AX70" s="117"/>
      <c r="AZ70" s="117"/>
      <c r="BB70">
        <v>0</v>
      </c>
      <c r="BC70">
        <v>0</v>
      </c>
      <c r="BD70">
        <v>0</v>
      </c>
      <c r="BE70" s="115">
        <v>0</v>
      </c>
    </row>
    <row r="71" spans="2:57" ht="17.100000000000001" customHeight="1">
      <c r="B71" s="113"/>
      <c r="C71" s="113"/>
      <c r="AW71" s="117"/>
      <c r="AX71" s="117"/>
      <c r="AZ71" s="117"/>
      <c r="BB71">
        <v>0</v>
      </c>
      <c r="BC71">
        <v>0</v>
      </c>
      <c r="BD71">
        <v>0</v>
      </c>
      <c r="BE71" s="115">
        <v>0</v>
      </c>
    </row>
    <row r="72" spans="2:57" ht="17.100000000000001" customHeight="1">
      <c r="B72" s="113"/>
      <c r="C72" s="113"/>
      <c r="AW72" s="117"/>
      <c r="AX72" s="117"/>
      <c r="AZ72" s="117"/>
      <c r="BB72">
        <v>0</v>
      </c>
      <c r="BC72">
        <v>0</v>
      </c>
      <c r="BD72">
        <v>0</v>
      </c>
      <c r="BE72" s="115">
        <v>0</v>
      </c>
    </row>
    <row r="73" spans="2:57" ht="17.100000000000001" customHeight="1">
      <c r="B73" s="113"/>
      <c r="C73" s="113"/>
      <c r="AW73" s="117"/>
      <c r="AX73" s="117"/>
      <c r="AZ73" s="117"/>
      <c r="BB73">
        <v>0</v>
      </c>
      <c r="BC73">
        <v>0</v>
      </c>
      <c r="BD73">
        <v>0</v>
      </c>
      <c r="BE73" s="115">
        <v>0</v>
      </c>
    </row>
    <row r="74" spans="2:57" ht="17.100000000000001" customHeight="1">
      <c r="B74" s="113"/>
      <c r="C74" s="113"/>
      <c r="AW74" s="117"/>
      <c r="AX74" s="117"/>
      <c r="AZ74" s="117"/>
      <c r="BB74">
        <v>0</v>
      </c>
      <c r="BC74">
        <v>0</v>
      </c>
      <c r="BD74">
        <v>0</v>
      </c>
      <c r="BE74" s="115">
        <v>0</v>
      </c>
    </row>
    <row r="75" spans="2:57" ht="17.100000000000001" customHeight="1">
      <c r="B75" s="113"/>
      <c r="C75" s="113"/>
      <c r="AW75" s="117"/>
      <c r="AX75" s="117"/>
      <c r="AZ75" s="117"/>
      <c r="BB75">
        <v>0</v>
      </c>
      <c r="BC75">
        <v>0</v>
      </c>
      <c r="BD75">
        <v>0</v>
      </c>
      <c r="BE75" s="115">
        <v>0</v>
      </c>
    </row>
    <row r="76" spans="2:57" ht="17.100000000000001" customHeight="1">
      <c r="B76" s="113"/>
      <c r="C76" s="113"/>
      <c r="AW76" s="117"/>
      <c r="AX76" s="117"/>
      <c r="AZ76" s="117"/>
      <c r="BB76">
        <v>0</v>
      </c>
      <c r="BC76">
        <v>0</v>
      </c>
      <c r="BD76">
        <v>0</v>
      </c>
      <c r="BE76" s="115">
        <v>0</v>
      </c>
    </row>
    <row r="77" spans="2:57" ht="17.100000000000001" customHeight="1">
      <c r="B77" s="113"/>
      <c r="C77" s="113"/>
      <c r="AW77" s="117"/>
      <c r="AX77" s="117"/>
      <c r="AZ77" s="117"/>
      <c r="BB77">
        <v>0</v>
      </c>
      <c r="BC77">
        <v>0</v>
      </c>
      <c r="BD77">
        <v>0</v>
      </c>
      <c r="BE77" s="115">
        <v>0</v>
      </c>
    </row>
    <row r="78" spans="2:57" ht="17.100000000000001" customHeight="1">
      <c r="B78" s="113"/>
      <c r="C78" s="113"/>
      <c r="AW78" s="117"/>
      <c r="AX78" s="117"/>
      <c r="AZ78" s="117"/>
      <c r="BB78">
        <v>0</v>
      </c>
      <c r="BC78">
        <v>0</v>
      </c>
      <c r="BD78">
        <v>0</v>
      </c>
      <c r="BE78" s="115">
        <v>0</v>
      </c>
    </row>
    <row r="79" spans="2:57" ht="17.100000000000001" customHeight="1">
      <c r="B79" s="113"/>
      <c r="C79" s="113"/>
      <c r="AW79" s="117"/>
      <c r="AX79" s="117"/>
      <c r="AZ79" s="117"/>
      <c r="BB79">
        <v>0</v>
      </c>
      <c r="BC79">
        <v>0</v>
      </c>
      <c r="BD79">
        <v>0</v>
      </c>
      <c r="BE79" s="115">
        <v>0</v>
      </c>
    </row>
    <row r="80" spans="2:57" ht="17.100000000000001" customHeight="1">
      <c r="B80" s="113"/>
      <c r="C80" s="113"/>
      <c r="AW80" s="117"/>
      <c r="AX80" s="117"/>
      <c r="AZ80" s="117"/>
      <c r="BB80">
        <v>0</v>
      </c>
      <c r="BC80">
        <v>0</v>
      </c>
      <c r="BD80">
        <v>0</v>
      </c>
      <c r="BE80" s="115">
        <v>0</v>
      </c>
    </row>
    <row r="81" spans="2:57" ht="17.100000000000001" customHeight="1">
      <c r="B81" s="113"/>
      <c r="C81" s="113"/>
      <c r="AW81" s="117"/>
      <c r="AX81" s="117"/>
      <c r="AZ81" s="117"/>
      <c r="BB81">
        <v>0</v>
      </c>
      <c r="BC81">
        <v>0</v>
      </c>
      <c r="BD81">
        <v>0</v>
      </c>
      <c r="BE81" s="115">
        <v>0</v>
      </c>
    </row>
    <row r="82" spans="2:57" ht="17.100000000000001" customHeight="1">
      <c r="B82" s="113"/>
      <c r="C82" s="113"/>
      <c r="AW82" s="117"/>
      <c r="AX82" s="117"/>
      <c r="AZ82" s="117"/>
      <c r="BB82">
        <v>0</v>
      </c>
      <c r="BC82">
        <v>0</v>
      </c>
      <c r="BD82">
        <v>0</v>
      </c>
      <c r="BE82" s="115">
        <v>0</v>
      </c>
    </row>
    <row r="83" spans="2:57" ht="17.100000000000001" customHeight="1">
      <c r="B83" s="113"/>
      <c r="C83" s="113"/>
      <c r="AW83" s="117"/>
      <c r="AX83" s="117"/>
      <c r="AZ83" s="117"/>
      <c r="BB83">
        <v>0</v>
      </c>
      <c r="BC83">
        <v>0</v>
      </c>
      <c r="BD83">
        <v>0</v>
      </c>
      <c r="BE83" s="115">
        <v>0</v>
      </c>
    </row>
    <row r="84" spans="2:57" ht="17.100000000000001" customHeight="1">
      <c r="B84" s="113"/>
      <c r="C84" s="113"/>
      <c r="AW84" s="117"/>
      <c r="AX84" s="117"/>
      <c r="AZ84" s="117"/>
      <c r="BB84">
        <v>0</v>
      </c>
      <c r="BC84">
        <v>0</v>
      </c>
      <c r="BD84">
        <v>0</v>
      </c>
      <c r="BE84" s="115">
        <v>0</v>
      </c>
    </row>
    <row r="85" spans="2:57" ht="17.100000000000001" customHeight="1">
      <c r="B85" s="113"/>
      <c r="C85" s="113"/>
      <c r="AW85" s="117"/>
      <c r="AX85" s="117"/>
      <c r="AZ85" s="117"/>
      <c r="BB85">
        <v>0</v>
      </c>
      <c r="BC85">
        <v>0</v>
      </c>
      <c r="BD85">
        <v>0</v>
      </c>
      <c r="BE85" s="115">
        <v>0</v>
      </c>
    </row>
    <row r="86" spans="2:57" ht="17.100000000000001" customHeight="1">
      <c r="B86" s="113"/>
      <c r="C86" s="113"/>
      <c r="AW86" s="117"/>
      <c r="AX86" s="117"/>
      <c r="AZ86" s="117"/>
      <c r="BB86">
        <v>0</v>
      </c>
      <c r="BC86">
        <v>0</v>
      </c>
      <c r="BD86">
        <v>0</v>
      </c>
      <c r="BE86" s="115">
        <v>0</v>
      </c>
    </row>
    <row r="87" spans="2:57" ht="17.100000000000001" customHeight="1">
      <c r="B87" s="113"/>
      <c r="C87" s="113"/>
      <c r="AW87" s="117"/>
      <c r="AX87" s="117"/>
      <c r="AZ87" s="117"/>
      <c r="BB87">
        <v>0</v>
      </c>
      <c r="BC87">
        <v>0</v>
      </c>
      <c r="BD87">
        <v>0</v>
      </c>
      <c r="BE87" s="115">
        <v>0</v>
      </c>
    </row>
    <row r="88" spans="2:57" ht="17.100000000000001" customHeight="1">
      <c r="B88" s="113"/>
      <c r="C88" s="113"/>
      <c r="AW88" s="117"/>
      <c r="AX88" s="117"/>
      <c r="AZ88" s="117"/>
      <c r="BB88">
        <v>0</v>
      </c>
      <c r="BC88">
        <v>0</v>
      </c>
      <c r="BD88">
        <v>0</v>
      </c>
      <c r="BE88" s="115">
        <v>0</v>
      </c>
    </row>
    <row r="89" spans="2:57" ht="17.100000000000001" customHeight="1">
      <c r="B89" s="113"/>
      <c r="C89" s="113"/>
      <c r="AW89" s="117"/>
      <c r="AX89" s="117"/>
      <c r="AZ89" s="117"/>
      <c r="BB89">
        <v>0</v>
      </c>
      <c r="BC89">
        <v>0</v>
      </c>
      <c r="BD89">
        <v>0</v>
      </c>
      <c r="BE89" s="115">
        <v>0</v>
      </c>
    </row>
    <row r="90" spans="2:57" ht="17.100000000000001" customHeight="1">
      <c r="B90" s="113"/>
      <c r="C90" s="113"/>
      <c r="AW90" s="117"/>
      <c r="AX90" s="117"/>
      <c r="AZ90" s="117"/>
      <c r="BB90">
        <v>0</v>
      </c>
      <c r="BC90">
        <v>0</v>
      </c>
      <c r="BD90">
        <v>0</v>
      </c>
      <c r="BE90" s="115">
        <v>0</v>
      </c>
    </row>
    <row r="91" spans="2:57" ht="17.100000000000001" customHeight="1">
      <c r="B91" s="113"/>
      <c r="C91" s="113"/>
      <c r="AW91" s="117"/>
      <c r="AX91" s="117"/>
      <c r="AZ91" s="117"/>
      <c r="BB91">
        <v>0</v>
      </c>
      <c r="BC91">
        <v>0</v>
      </c>
      <c r="BD91">
        <v>0</v>
      </c>
      <c r="BE91" s="115">
        <v>0</v>
      </c>
    </row>
    <row r="92" spans="2:57" ht="17.100000000000001" customHeight="1">
      <c r="B92" s="113"/>
      <c r="C92" s="113"/>
      <c r="AW92" s="117"/>
      <c r="AX92" s="117"/>
      <c r="AZ92" s="117"/>
      <c r="BB92">
        <v>0</v>
      </c>
      <c r="BC92">
        <v>0</v>
      </c>
      <c r="BD92">
        <v>0</v>
      </c>
      <c r="BE92" s="115">
        <v>0</v>
      </c>
    </row>
    <row r="93" spans="2:57" ht="17.100000000000001" customHeight="1">
      <c r="B93" s="113"/>
      <c r="C93" s="113"/>
      <c r="AX93" s="117"/>
      <c r="AZ93" s="117"/>
      <c r="BB93">
        <v>0</v>
      </c>
      <c r="BC93">
        <v>0</v>
      </c>
      <c r="BD93">
        <v>0</v>
      </c>
      <c r="BE93" s="115">
        <v>0</v>
      </c>
    </row>
    <row r="94" spans="2:57" ht="17.100000000000001" customHeight="1">
      <c r="B94" s="113"/>
      <c r="C94" s="113"/>
      <c r="AW94" s="117"/>
      <c r="AX94" s="117"/>
      <c r="AZ94" s="117"/>
      <c r="BB94">
        <v>0</v>
      </c>
      <c r="BC94">
        <v>0</v>
      </c>
      <c r="BD94">
        <v>0</v>
      </c>
      <c r="BE94" s="115">
        <v>0</v>
      </c>
    </row>
    <row r="95" spans="2:57" ht="17.100000000000001" customHeight="1">
      <c r="B95" s="113"/>
      <c r="C95" s="113"/>
      <c r="AW95" s="117"/>
      <c r="AX95" s="117"/>
      <c r="AZ95" s="117"/>
      <c r="BB95">
        <v>0</v>
      </c>
      <c r="BC95">
        <v>0</v>
      </c>
      <c r="BD95">
        <v>0</v>
      </c>
      <c r="BE95" s="115">
        <v>0</v>
      </c>
    </row>
    <row r="96" spans="2:57" ht="17.100000000000001" customHeight="1">
      <c r="B96" s="113"/>
      <c r="C96" s="113"/>
      <c r="AW96" s="117"/>
      <c r="AX96" s="117"/>
      <c r="AZ96" s="117"/>
      <c r="BB96">
        <v>0</v>
      </c>
      <c r="BC96">
        <v>0</v>
      </c>
      <c r="BD96">
        <v>0</v>
      </c>
      <c r="BE96" s="115">
        <v>0</v>
      </c>
    </row>
    <row r="97" spans="1:57" ht="17.100000000000001" customHeight="1">
      <c r="B97" s="113"/>
      <c r="C97" s="113"/>
      <c r="AW97" s="117"/>
      <c r="AX97" s="117"/>
      <c r="AZ97" s="117"/>
      <c r="BB97">
        <v>0</v>
      </c>
      <c r="BC97">
        <v>0</v>
      </c>
      <c r="BD97">
        <v>0</v>
      </c>
      <c r="BE97" s="115">
        <v>0</v>
      </c>
    </row>
    <row r="98" spans="1:57" ht="17.100000000000001" customHeight="1">
      <c r="B98" s="113"/>
      <c r="C98" s="113"/>
      <c r="AW98" s="117"/>
      <c r="AX98" s="117"/>
      <c r="AZ98" s="117"/>
      <c r="BB98">
        <v>0</v>
      </c>
      <c r="BC98">
        <v>0</v>
      </c>
      <c r="BD98">
        <v>0</v>
      </c>
      <c r="BE98" s="115">
        <v>0</v>
      </c>
    </row>
    <row r="99" spans="1:57" ht="17.100000000000001" customHeight="1">
      <c r="B99" s="113"/>
      <c r="C99" s="113"/>
      <c r="AW99" s="117"/>
      <c r="AX99" s="117"/>
      <c r="AZ99" s="117"/>
      <c r="BB99">
        <v>0</v>
      </c>
      <c r="BC99">
        <v>0</v>
      </c>
      <c r="BD99">
        <v>0</v>
      </c>
      <c r="BE99" s="115">
        <v>0</v>
      </c>
    </row>
    <row r="100" spans="1:57" ht="17.100000000000001" customHeight="1">
      <c r="A100" s="115"/>
      <c r="B100" s="113"/>
      <c r="C100" s="113"/>
      <c r="AW100" s="117"/>
      <c r="AX100" s="117"/>
      <c r="AZ100" s="117"/>
      <c r="BB100">
        <v>0</v>
      </c>
      <c r="BC100">
        <v>0</v>
      </c>
      <c r="BD100">
        <v>0</v>
      </c>
      <c r="BE100" s="115">
        <v>0</v>
      </c>
    </row>
    <row r="101" spans="1:57" ht="17.100000000000001" customHeight="1">
      <c r="B101" s="113"/>
      <c r="C101" s="113"/>
      <c r="AW101" s="117"/>
      <c r="AX101" s="117"/>
      <c r="AZ101" s="117"/>
      <c r="BB101">
        <v>0</v>
      </c>
      <c r="BC101">
        <v>0</v>
      </c>
      <c r="BD101">
        <v>0</v>
      </c>
      <c r="BE101" s="115">
        <v>0</v>
      </c>
    </row>
    <row r="102" spans="1:57" ht="17.100000000000001" customHeight="1">
      <c r="B102" s="113"/>
      <c r="C102" s="113"/>
      <c r="AW102" s="117"/>
      <c r="AX102" s="117"/>
      <c r="AZ102" s="117"/>
      <c r="BB102">
        <v>0</v>
      </c>
      <c r="BC102">
        <v>0</v>
      </c>
      <c r="BD102">
        <v>0</v>
      </c>
      <c r="BE102" s="115">
        <v>0</v>
      </c>
    </row>
    <row r="103" spans="1:57" ht="17.100000000000001" customHeight="1">
      <c r="B103" s="113"/>
      <c r="C103" s="113"/>
      <c r="AW103" s="117"/>
      <c r="AX103" s="117"/>
      <c r="AZ103" s="117"/>
      <c r="BB103">
        <v>0</v>
      </c>
      <c r="BC103">
        <v>0</v>
      </c>
      <c r="BD103">
        <v>0</v>
      </c>
      <c r="BE103" s="115">
        <v>0</v>
      </c>
    </row>
    <row r="104" spans="1:57" ht="17.100000000000001" customHeight="1">
      <c r="B104" s="113"/>
      <c r="C104" s="113"/>
      <c r="AW104" s="117"/>
      <c r="AX104" s="117"/>
      <c r="AZ104" s="117"/>
      <c r="BB104">
        <v>0</v>
      </c>
      <c r="BC104">
        <v>0</v>
      </c>
      <c r="BD104">
        <v>0</v>
      </c>
      <c r="BE104" s="115">
        <v>0</v>
      </c>
    </row>
    <row r="105" spans="1:57" ht="17.100000000000001" customHeight="1">
      <c r="B105" s="113"/>
      <c r="C105" s="113"/>
      <c r="AW105" s="117"/>
      <c r="AX105" s="117"/>
      <c r="AZ105" s="117"/>
      <c r="BB105">
        <v>0</v>
      </c>
      <c r="BC105">
        <v>0</v>
      </c>
      <c r="BD105">
        <v>0</v>
      </c>
      <c r="BE105" s="115">
        <v>0</v>
      </c>
    </row>
    <row r="106" spans="1:57" ht="17.100000000000001" customHeight="1">
      <c r="B106" s="113"/>
      <c r="C106" s="113"/>
      <c r="AW106" s="117"/>
      <c r="AX106" s="117"/>
      <c r="AZ106" s="117"/>
      <c r="BB106">
        <v>0</v>
      </c>
      <c r="BC106">
        <v>0</v>
      </c>
      <c r="BD106">
        <v>0</v>
      </c>
      <c r="BE106" s="115">
        <v>0</v>
      </c>
    </row>
    <row r="107" spans="1:57" ht="17.100000000000001" customHeight="1">
      <c r="B107" s="113"/>
      <c r="C107" s="113"/>
      <c r="AW107" s="117"/>
      <c r="AX107" s="117"/>
      <c r="AZ107" s="117"/>
      <c r="BB107">
        <v>0</v>
      </c>
      <c r="BC107">
        <v>0</v>
      </c>
      <c r="BD107">
        <v>0</v>
      </c>
      <c r="BE107" s="115">
        <v>0</v>
      </c>
    </row>
    <row r="108" spans="1:57" ht="17.100000000000001" customHeight="1">
      <c r="B108" s="113"/>
      <c r="C108" s="113"/>
      <c r="AW108" s="117"/>
      <c r="AX108" s="117"/>
      <c r="AZ108" s="117"/>
      <c r="BB108">
        <v>0</v>
      </c>
      <c r="BC108">
        <v>0</v>
      </c>
      <c r="BD108">
        <v>0</v>
      </c>
      <c r="BE108" s="115">
        <v>0</v>
      </c>
    </row>
    <row r="109" spans="1:57" ht="17.100000000000001" customHeight="1">
      <c r="B109" s="113"/>
      <c r="C109" s="113"/>
      <c r="AW109" s="117"/>
      <c r="AX109" s="117"/>
      <c r="AZ109" s="117"/>
      <c r="BB109">
        <v>0</v>
      </c>
      <c r="BC109">
        <v>0</v>
      </c>
      <c r="BD109">
        <v>0</v>
      </c>
      <c r="BE109" s="115">
        <v>0</v>
      </c>
    </row>
    <row r="110" spans="1:57" ht="17.100000000000001" customHeight="1">
      <c r="B110" s="113"/>
      <c r="C110" s="113"/>
      <c r="AW110" s="117"/>
      <c r="AX110" s="117"/>
      <c r="AZ110" s="117"/>
      <c r="BB110">
        <v>0</v>
      </c>
      <c r="BC110">
        <v>0</v>
      </c>
      <c r="BD110">
        <v>0</v>
      </c>
      <c r="BE110" s="115">
        <v>0</v>
      </c>
    </row>
    <row r="111" spans="1:57" ht="17.100000000000001" customHeight="1">
      <c r="B111" s="113"/>
      <c r="C111" s="113"/>
      <c r="AW111" s="117"/>
      <c r="AX111" s="117"/>
      <c r="AZ111" s="117"/>
      <c r="BB111">
        <v>0</v>
      </c>
      <c r="BC111">
        <v>0</v>
      </c>
      <c r="BD111">
        <v>0</v>
      </c>
      <c r="BE111" s="115">
        <v>0</v>
      </c>
    </row>
    <row r="112" spans="1:57" ht="17.100000000000001" customHeight="1">
      <c r="B112" s="113"/>
      <c r="C112" s="113"/>
      <c r="AW112" s="117"/>
      <c r="AX112" s="117"/>
      <c r="AZ112" s="117"/>
      <c r="BB112">
        <v>0</v>
      </c>
      <c r="BC112">
        <v>0</v>
      </c>
      <c r="BD112">
        <v>0</v>
      </c>
      <c r="BE112" s="115">
        <v>0</v>
      </c>
    </row>
    <row r="113" spans="2:57" ht="17.100000000000001" customHeight="1">
      <c r="B113" s="113"/>
      <c r="C113" s="113"/>
      <c r="AW113" s="117"/>
      <c r="AX113" s="117"/>
      <c r="AZ113" s="117"/>
      <c r="BB113">
        <v>0</v>
      </c>
      <c r="BC113">
        <v>0</v>
      </c>
      <c r="BD113">
        <v>0</v>
      </c>
      <c r="BE113" s="115">
        <v>0</v>
      </c>
    </row>
    <row r="114" spans="2:57" ht="17.100000000000001" customHeight="1">
      <c r="B114" s="113"/>
      <c r="C114" s="113"/>
      <c r="AW114" s="117"/>
      <c r="AX114" s="117"/>
      <c r="AZ114" s="117"/>
      <c r="BB114">
        <v>0</v>
      </c>
      <c r="BC114">
        <v>0</v>
      </c>
      <c r="BD114">
        <v>0</v>
      </c>
      <c r="BE114" s="115">
        <v>0</v>
      </c>
    </row>
    <row r="115" spans="2:57" ht="17.100000000000001" customHeight="1">
      <c r="B115" s="113"/>
      <c r="C115" s="113"/>
      <c r="AW115" s="117"/>
      <c r="AX115" s="117"/>
      <c r="AZ115" s="117"/>
      <c r="BB115">
        <v>0</v>
      </c>
      <c r="BC115">
        <v>0</v>
      </c>
      <c r="BD115">
        <v>0</v>
      </c>
      <c r="BE115" s="115">
        <v>0</v>
      </c>
    </row>
    <row r="116" spans="2:57" ht="17.100000000000001" customHeight="1">
      <c r="B116" s="113"/>
      <c r="C116" s="113"/>
      <c r="AW116" s="117"/>
      <c r="AX116" s="117"/>
      <c r="AZ116" s="117"/>
      <c r="BB116">
        <v>0</v>
      </c>
      <c r="BC116">
        <v>0</v>
      </c>
      <c r="BD116">
        <v>0</v>
      </c>
      <c r="BE116" s="115">
        <v>0</v>
      </c>
    </row>
    <row r="117" spans="2:57" ht="17.100000000000001" customHeight="1">
      <c r="B117" s="113"/>
      <c r="C117" s="113"/>
      <c r="AW117" s="117"/>
      <c r="AX117" s="117"/>
      <c r="AZ117" s="117"/>
      <c r="BB117">
        <v>0</v>
      </c>
      <c r="BC117">
        <v>0</v>
      </c>
      <c r="BD117">
        <v>0</v>
      </c>
      <c r="BE117" s="115">
        <v>0</v>
      </c>
    </row>
    <row r="118" spans="2:57" ht="17.100000000000001" customHeight="1">
      <c r="B118" s="113"/>
      <c r="C118" s="113"/>
      <c r="AW118" s="117"/>
      <c r="AX118" s="117"/>
      <c r="AZ118" s="117"/>
      <c r="BB118">
        <v>0</v>
      </c>
      <c r="BC118">
        <v>0</v>
      </c>
      <c r="BD118">
        <v>0</v>
      </c>
      <c r="BE118" s="115">
        <v>0</v>
      </c>
    </row>
    <row r="119" spans="2:57" ht="17.100000000000001" customHeight="1">
      <c r="B119" s="113"/>
      <c r="C119" s="113"/>
      <c r="AW119" s="117"/>
      <c r="AX119" s="117"/>
      <c r="AZ119" s="117"/>
      <c r="BB119">
        <v>0</v>
      </c>
      <c r="BC119">
        <v>0</v>
      </c>
      <c r="BD119">
        <v>0</v>
      </c>
      <c r="BE119" s="115">
        <v>0</v>
      </c>
    </row>
    <row r="120" spans="2:57" ht="17.100000000000001" customHeight="1">
      <c r="B120" s="113"/>
      <c r="C120" s="113"/>
      <c r="AW120" s="117"/>
      <c r="AX120" s="117"/>
      <c r="AZ120" s="117"/>
    </row>
    <row r="121" spans="2:57" ht="17.100000000000001" customHeight="1">
      <c r="B121" s="113"/>
      <c r="C121" s="113"/>
      <c r="AW121" s="117"/>
      <c r="AX121" s="117"/>
      <c r="AZ121" s="117"/>
    </row>
    <row r="122" spans="2:57" ht="17.100000000000001" customHeight="1">
      <c r="B122" s="113"/>
      <c r="C122" s="113"/>
      <c r="AW122" s="117"/>
      <c r="AX122" s="117"/>
      <c r="AZ122" s="117"/>
    </row>
    <row r="123" spans="2:57" ht="17.100000000000001" customHeight="1">
      <c r="B123" s="113"/>
      <c r="C123" s="113"/>
      <c r="AW123" s="117"/>
      <c r="AX123" s="117"/>
      <c r="AZ123" s="117"/>
    </row>
    <row r="124" spans="2:57" ht="17.100000000000001" customHeight="1">
      <c r="B124" s="113"/>
      <c r="C124" s="113"/>
      <c r="AW124" s="117"/>
      <c r="AX124" s="117"/>
      <c r="AZ124" s="117"/>
    </row>
    <row r="125" spans="2:57" ht="17.100000000000001" customHeight="1">
      <c r="B125" s="113"/>
      <c r="C125" s="113"/>
      <c r="AW125" s="117"/>
      <c r="AX125" s="117"/>
      <c r="AZ125" s="117"/>
    </row>
    <row r="126" spans="2:57" ht="17.100000000000001" customHeight="1">
      <c r="B126" s="113"/>
      <c r="C126" s="113"/>
      <c r="AW126" s="117"/>
      <c r="AX126" s="117"/>
      <c r="AZ126" s="117"/>
    </row>
    <row r="127" spans="2:57" ht="17.100000000000001" customHeight="1">
      <c r="B127" s="113"/>
      <c r="C127" s="113"/>
      <c r="AW127" s="117"/>
      <c r="AX127" s="117"/>
      <c r="AZ127" s="117"/>
    </row>
    <row r="128" spans="2:57" ht="17.100000000000001" customHeight="1">
      <c r="B128" s="113"/>
      <c r="C128" s="113"/>
      <c r="AW128" s="117"/>
      <c r="AX128" s="117"/>
      <c r="AZ128" s="117"/>
    </row>
    <row r="129" spans="2:52" ht="17.100000000000001" customHeight="1">
      <c r="B129" s="113"/>
      <c r="C129" s="113"/>
      <c r="AW129" s="117"/>
      <c r="AX129" s="117"/>
      <c r="AZ129" s="117"/>
    </row>
    <row r="130" spans="2:52" ht="17.100000000000001" customHeight="1">
      <c r="B130" s="113"/>
      <c r="C130" s="113"/>
      <c r="AW130" s="117"/>
      <c r="AX130" s="117"/>
      <c r="AZ130" s="117"/>
    </row>
    <row r="131" spans="2:52" ht="17.100000000000001" customHeight="1">
      <c r="B131" s="113"/>
      <c r="C131" s="113"/>
      <c r="AW131" s="117"/>
      <c r="AX131" s="117"/>
      <c r="AZ131" s="117"/>
    </row>
    <row r="132" spans="2:52" ht="17.100000000000001" customHeight="1">
      <c r="B132" s="113"/>
      <c r="C132" s="113"/>
      <c r="AW132" s="117"/>
      <c r="AX132" s="117"/>
      <c r="AZ132" s="117"/>
    </row>
    <row r="133" spans="2:52" ht="17.100000000000001" customHeight="1">
      <c r="B133" s="113"/>
      <c r="C133" s="113"/>
      <c r="AW133" s="117"/>
      <c r="AX133" s="117"/>
      <c r="AZ133" s="117"/>
    </row>
    <row r="134" spans="2:52" ht="17.100000000000001" customHeight="1">
      <c r="B134" s="113"/>
      <c r="C134" s="113"/>
      <c r="AW134" s="117"/>
      <c r="AX134" s="117"/>
      <c r="AZ134" s="117"/>
    </row>
    <row r="135" spans="2:52" ht="17.100000000000001" customHeight="1">
      <c r="B135" s="113"/>
      <c r="C135" s="113"/>
      <c r="AW135" s="117"/>
      <c r="AX135" s="117"/>
      <c r="AZ135" s="117"/>
    </row>
    <row r="136" spans="2:52" ht="17.100000000000001" customHeight="1">
      <c r="B136" s="113"/>
      <c r="C136" s="113"/>
      <c r="AW136" s="117"/>
      <c r="AX136" s="117"/>
      <c r="AZ136" s="117"/>
    </row>
    <row r="137" spans="2:52" ht="17.100000000000001" customHeight="1">
      <c r="B137" s="113"/>
      <c r="C137" s="113"/>
      <c r="AW137" s="117"/>
      <c r="AX137" s="117"/>
      <c r="AZ137" s="117"/>
    </row>
    <row r="138" spans="2:52" ht="17.100000000000001" customHeight="1">
      <c r="B138" s="113"/>
      <c r="C138" s="113"/>
      <c r="AW138" s="117"/>
      <c r="AX138" s="117"/>
      <c r="AZ138" s="117"/>
    </row>
    <row r="139" spans="2:52" ht="17.100000000000001" customHeight="1">
      <c r="B139" s="113"/>
      <c r="C139" s="113"/>
      <c r="AW139" s="117"/>
      <c r="AX139" s="117"/>
      <c r="AZ139" s="117"/>
    </row>
    <row r="140" spans="2:52" ht="17.100000000000001" customHeight="1">
      <c r="B140" s="113"/>
      <c r="C140" s="113"/>
      <c r="AW140" s="117"/>
      <c r="AX140" s="117"/>
      <c r="AZ140" s="117"/>
    </row>
    <row r="141" spans="2:52" ht="17.100000000000001" customHeight="1">
      <c r="B141" s="113"/>
      <c r="C141" s="113"/>
      <c r="AW141" s="117"/>
      <c r="AX141" s="117"/>
      <c r="AZ141" s="117"/>
    </row>
    <row r="142" spans="2:52" ht="17.100000000000001" customHeight="1">
      <c r="B142" s="113"/>
      <c r="C142" s="113"/>
      <c r="AW142" s="117"/>
      <c r="AX142" s="117"/>
      <c r="AZ142" s="117"/>
    </row>
    <row r="143" spans="2:52" ht="17.100000000000001" customHeight="1">
      <c r="B143" s="113"/>
      <c r="C143" s="113"/>
      <c r="AW143" s="117"/>
      <c r="AX143" s="117"/>
      <c r="AZ143" s="117"/>
    </row>
    <row r="144" spans="2:52" ht="17.100000000000001" customHeight="1">
      <c r="B144" s="113"/>
      <c r="C144" s="113"/>
      <c r="AW144" s="117"/>
      <c r="AX144" s="117"/>
      <c r="AZ144" s="117"/>
    </row>
    <row r="145" spans="2:52" ht="17.100000000000001" customHeight="1">
      <c r="B145" s="113"/>
      <c r="C145" s="113"/>
      <c r="AW145" s="117"/>
      <c r="AX145" s="117"/>
      <c r="AZ145" s="117"/>
    </row>
    <row r="146" spans="2:52" ht="17.100000000000001" customHeight="1">
      <c r="B146" s="113"/>
      <c r="C146" s="113"/>
      <c r="AW146" s="117"/>
      <c r="AX146" s="117"/>
      <c r="AZ146" s="117"/>
    </row>
    <row r="147" spans="2:52" ht="17.100000000000001" customHeight="1">
      <c r="B147" s="113"/>
      <c r="C147" s="113"/>
      <c r="AW147" s="117"/>
      <c r="AX147" s="117"/>
      <c r="AZ147" s="117"/>
    </row>
    <row r="148" spans="2:52" ht="17.100000000000001" customHeight="1">
      <c r="B148" s="113"/>
      <c r="C148" s="113"/>
      <c r="AW148" s="117"/>
      <c r="AX148" s="117"/>
      <c r="AZ148" s="117"/>
    </row>
    <row r="149" spans="2:52" ht="17.100000000000001" customHeight="1">
      <c r="B149" s="113"/>
      <c r="C149" s="113"/>
      <c r="AW149" s="117"/>
      <c r="AX149" s="117"/>
      <c r="AZ149" s="117"/>
    </row>
    <row r="150" spans="2:52" ht="17.100000000000001" customHeight="1">
      <c r="B150" s="113"/>
      <c r="C150" s="113"/>
      <c r="AW150" s="117"/>
      <c r="AX150" s="117"/>
      <c r="AZ150" s="117"/>
    </row>
    <row r="151" spans="2:52" ht="17.100000000000001" customHeight="1">
      <c r="B151" s="113"/>
      <c r="C151" s="113"/>
      <c r="AW151" s="117"/>
      <c r="AX151" s="117"/>
      <c r="AZ151" s="117"/>
    </row>
    <row r="152" spans="2:52" ht="17.100000000000001" customHeight="1">
      <c r="B152" s="113"/>
      <c r="C152" s="113"/>
      <c r="AW152" s="117"/>
      <c r="AX152" s="117"/>
      <c r="AZ152" s="117"/>
    </row>
    <row r="153" spans="2:52" ht="17.100000000000001" customHeight="1">
      <c r="B153" s="113"/>
      <c r="C153" s="113"/>
      <c r="AW153" s="117"/>
      <c r="AX153" s="117"/>
      <c r="AZ153" s="117"/>
    </row>
    <row r="154" spans="2:52" ht="17.100000000000001" customHeight="1">
      <c r="B154" s="113"/>
      <c r="C154" s="113"/>
      <c r="AW154" s="117"/>
      <c r="AX154" s="117"/>
      <c r="AZ154" s="117"/>
    </row>
    <row r="155" spans="2:52" ht="17.100000000000001" customHeight="1">
      <c r="B155" s="113"/>
      <c r="C155" s="113"/>
      <c r="AW155" s="117"/>
      <c r="AX155" s="117"/>
      <c r="AZ155" s="117"/>
    </row>
    <row r="156" spans="2:52" ht="17.100000000000001" customHeight="1">
      <c r="B156" s="113"/>
      <c r="C156" s="113"/>
      <c r="AW156" s="117"/>
      <c r="AX156" s="117"/>
      <c r="AZ156" s="117"/>
    </row>
    <row r="157" spans="2:52" ht="17.100000000000001" customHeight="1">
      <c r="B157" s="113"/>
      <c r="C157" s="113"/>
      <c r="AW157" s="117"/>
      <c r="AX157" s="117"/>
      <c r="AZ157" s="117"/>
    </row>
    <row r="158" spans="2:52" ht="17.100000000000001" customHeight="1">
      <c r="B158" s="113"/>
      <c r="C158" s="113"/>
      <c r="AW158" s="117"/>
      <c r="AX158" s="117"/>
      <c r="AZ158" s="117"/>
    </row>
    <row r="159" spans="2:52" ht="17.100000000000001" customHeight="1">
      <c r="B159" s="113"/>
      <c r="C159" s="113"/>
      <c r="AW159" s="117"/>
      <c r="AX159" s="117"/>
      <c r="AZ159" s="117"/>
    </row>
    <row r="160" spans="2:52" ht="17.100000000000001" customHeight="1">
      <c r="B160" s="113"/>
      <c r="C160" s="113"/>
      <c r="AW160" s="117"/>
      <c r="AX160" s="117"/>
      <c r="AZ160" s="117"/>
    </row>
    <row r="161" spans="2:52" ht="17.100000000000001" customHeight="1">
      <c r="B161" s="113"/>
      <c r="C161" s="113"/>
      <c r="AW161" s="117"/>
      <c r="AX161" s="117"/>
      <c r="AZ161" s="117"/>
    </row>
    <row r="162" spans="2:52" ht="17.100000000000001" customHeight="1">
      <c r="B162" s="113"/>
      <c r="C162" s="113"/>
      <c r="AQ162" s="112" t="str">
        <f t="shared" ref="AQ162:AQ194" si="2">IF(A162="","",_xlfn.TEXTJOIN(",",FALSE,A162:AN162))</f>
        <v/>
      </c>
      <c r="AW162" s="117"/>
      <c r="AX162" s="117"/>
      <c r="AZ162" s="117"/>
    </row>
    <row r="163" spans="2:52" ht="17.100000000000001" customHeight="1">
      <c r="B163" s="113"/>
      <c r="C163" s="113"/>
      <c r="AQ163" s="112" t="str">
        <f t="shared" si="2"/>
        <v/>
      </c>
      <c r="AW163" s="117"/>
      <c r="AX163" s="117"/>
      <c r="AZ163" s="117"/>
    </row>
    <row r="164" spans="2:52" ht="17.100000000000001" customHeight="1">
      <c r="B164" s="113"/>
      <c r="C164" s="113"/>
      <c r="AQ164" s="112" t="str">
        <f t="shared" si="2"/>
        <v/>
      </c>
      <c r="AW164" s="117"/>
      <c r="AX164" s="117"/>
      <c r="AZ164" s="117"/>
    </row>
    <row r="165" spans="2:52" ht="17.100000000000001" customHeight="1">
      <c r="B165" s="113"/>
      <c r="C165" s="113"/>
      <c r="AQ165" s="112" t="str">
        <f t="shared" si="2"/>
        <v/>
      </c>
      <c r="AW165" s="117"/>
      <c r="AX165" s="117"/>
      <c r="AZ165" s="117"/>
    </row>
    <row r="166" spans="2:52" ht="17.100000000000001" customHeight="1">
      <c r="B166" s="113"/>
      <c r="C166" s="113"/>
      <c r="AQ166" s="112" t="str">
        <f t="shared" si="2"/>
        <v/>
      </c>
      <c r="AW166" s="117"/>
      <c r="AX166" s="117"/>
      <c r="AZ166" s="117"/>
    </row>
    <row r="167" spans="2:52" ht="17.100000000000001" customHeight="1">
      <c r="B167" s="113"/>
      <c r="C167" s="113"/>
      <c r="AQ167" s="112" t="str">
        <f t="shared" si="2"/>
        <v/>
      </c>
      <c r="AW167" s="117"/>
      <c r="AX167" s="117"/>
      <c r="AZ167" s="117"/>
    </row>
    <row r="168" spans="2:52" ht="17.100000000000001" customHeight="1">
      <c r="B168" s="113"/>
      <c r="C168" s="113"/>
      <c r="AQ168" s="112" t="str">
        <f t="shared" si="2"/>
        <v/>
      </c>
      <c r="AW168" s="117"/>
      <c r="AX168" s="117"/>
      <c r="AZ168" s="117"/>
    </row>
    <row r="169" spans="2:52" ht="17.100000000000001" customHeight="1">
      <c r="B169" s="113"/>
      <c r="C169" s="113"/>
      <c r="AQ169" s="112" t="str">
        <f t="shared" si="2"/>
        <v/>
      </c>
      <c r="AW169" s="117"/>
      <c r="AX169" s="117"/>
      <c r="AZ169" s="117"/>
    </row>
    <row r="170" spans="2:52" ht="17.100000000000001" customHeight="1">
      <c r="B170" s="113"/>
      <c r="C170" s="113"/>
      <c r="AQ170" s="112" t="str">
        <f t="shared" si="2"/>
        <v/>
      </c>
      <c r="AW170" s="117"/>
      <c r="AX170" s="117"/>
      <c r="AZ170" s="117"/>
    </row>
    <row r="171" spans="2:52" ht="17.100000000000001" customHeight="1">
      <c r="B171" s="113"/>
      <c r="C171" s="113"/>
      <c r="AQ171" s="112" t="str">
        <f t="shared" si="2"/>
        <v/>
      </c>
    </row>
    <row r="172" spans="2:52" ht="17.100000000000001" customHeight="1">
      <c r="B172" s="113"/>
      <c r="C172" s="113"/>
      <c r="AQ172" s="112" t="str">
        <f t="shared" si="2"/>
        <v/>
      </c>
    </row>
    <row r="173" spans="2:52" ht="17.100000000000001" customHeight="1">
      <c r="B173" s="113"/>
      <c r="C173" s="113"/>
      <c r="AQ173" s="112" t="str">
        <f t="shared" si="2"/>
        <v/>
      </c>
    </row>
    <row r="174" spans="2:52" ht="17.100000000000001" customHeight="1">
      <c r="B174" s="113"/>
      <c r="C174" s="113"/>
      <c r="AQ174" s="112" t="str">
        <f t="shared" si="2"/>
        <v/>
      </c>
    </row>
    <row r="175" spans="2:52" ht="17.100000000000001" customHeight="1">
      <c r="B175" s="113"/>
      <c r="C175" s="113"/>
      <c r="AQ175" s="112" t="str">
        <f t="shared" si="2"/>
        <v/>
      </c>
    </row>
    <row r="176" spans="2:52" ht="17.100000000000001" customHeight="1">
      <c r="B176" s="113"/>
      <c r="C176" s="113"/>
      <c r="AQ176" s="112" t="str">
        <f t="shared" si="2"/>
        <v/>
      </c>
    </row>
    <row r="177" spans="2:43" ht="17.100000000000001" customHeight="1">
      <c r="B177" s="113"/>
      <c r="C177" s="113"/>
      <c r="AQ177" s="112" t="str">
        <f t="shared" si="2"/>
        <v/>
      </c>
    </row>
    <row r="178" spans="2:43" ht="17.100000000000001" customHeight="1">
      <c r="B178" s="113"/>
      <c r="C178" s="113"/>
      <c r="AQ178" s="112" t="str">
        <f t="shared" si="2"/>
        <v/>
      </c>
    </row>
    <row r="179" spans="2:43" ht="17.100000000000001" customHeight="1">
      <c r="B179" s="113"/>
      <c r="C179" s="113"/>
      <c r="AQ179" s="112" t="str">
        <f t="shared" si="2"/>
        <v/>
      </c>
    </row>
    <row r="180" spans="2:43" ht="17.100000000000001" customHeight="1">
      <c r="B180" s="113"/>
      <c r="C180" s="113"/>
      <c r="AQ180" s="112" t="str">
        <f t="shared" si="2"/>
        <v/>
      </c>
    </row>
    <row r="181" spans="2:43" ht="17.100000000000001" customHeight="1">
      <c r="B181" s="113"/>
      <c r="C181" s="113"/>
      <c r="AQ181" s="112" t="str">
        <f t="shared" si="2"/>
        <v/>
      </c>
    </row>
    <row r="182" spans="2:43" ht="17.100000000000001" customHeight="1">
      <c r="B182" s="113"/>
      <c r="C182" s="113"/>
      <c r="AQ182" s="112" t="str">
        <f t="shared" si="2"/>
        <v/>
      </c>
    </row>
    <row r="183" spans="2:43" ht="17.100000000000001" customHeight="1">
      <c r="B183" s="113"/>
      <c r="C183" s="113"/>
      <c r="AQ183" s="112" t="str">
        <f t="shared" si="2"/>
        <v/>
      </c>
    </row>
    <row r="184" spans="2:43" ht="17.100000000000001" customHeight="1">
      <c r="B184" s="113"/>
      <c r="C184" s="113"/>
      <c r="AQ184" s="112" t="str">
        <f t="shared" si="2"/>
        <v/>
      </c>
    </row>
    <row r="185" spans="2:43" ht="17.100000000000001" customHeight="1">
      <c r="B185" s="113"/>
      <c r="C185" s="113"/>
      <c r="AQ185" s="112" t="str">
        <f t="shared" si="2"/>
        <v/>
      </c>
    </row>
    <row r="186" spans="2:43" ht="17.100000000000001" customHeight="1">
      <c r="B186" s="113"/>
      <c r="C186" s="113"/>
      <c r="AQ186" s="112" t="str">
        <f t="shared" si="2"/>
        <v/>
      </c>
    </row>
    <row r="187" spans="2:43" ht="17.100000000000001" customHeight="1">
      <c r="B187" s="113"/>
      <c r="C187" s="113"/>
      <c r="AQ187" s="112" t="str">
        <f t="shared" si="2"/>
        <v/>
      </c>
    </row>
    <row r="188" spans="2:43" ht="17.100000000000001" customHeight="1">
      <c r="B188" s="113"/>
      <c r="C188" s="113"/>
      <c r="AQ188" s="112" t="str">
        <f t="shared" si="2"/>
        <v/>
      </c>
    </row>
    <row r="189" spans="2:43" ht="17.100000000000001" customHeight="1">
      <c r="B189" s="113"/>
      <c r="C189" s="113"/>
      <c r="AQ189" s="112" t="str">
        <f t="shared" si="2"/>
        <v/>
      </c>
    </row>
    <row r="190" spans="2:43" ht="17.100000000000001" customHeight="1">
      <c r="B190" s="113"/>
      <c r="C190" s="113"/>
      <c r="AQ190" s="112" t="str">
        <f t="shared" si="2"/>
        <v/>
      </c>
    </row>
    <row r="191" spans="2:43" ht="17.100000000000001" customHeight="1">
      <c r="B191" s="113"/>
      <c r="C191" s="113"/>
      <c r="AQ191" s="112" t="str">
        <f t="shared" si="2"/>
        <v/>
      </c>
    </row>
    <row r="192" spans="2:43" ht="17.100000000000001" customHeight="1">
      <c r="B192" s="113"/>
      <c r="C192" s="113"/>
      <c r="AQ192" s="112" t="str">
        <f t="shared" si="2"/>
        <v/>
      </c>
    </row>
    <row r="193" spans="2:52" ht="17.100000000000001" customHeight="1">
      <c r="B193" s="113"/>
      <c r="C193" s="113"/>
      <c r="AQ193" s="112" t="str">
        <f t="shared" si="2"/>
        <v/>
      </c>
    </row>
    <row r="194" spans="2:52" ht="17.100000000000001" customHeight="1">
      <c r="B194" s="113"/>
      <c r="C194" s="113"/>
      <c r="AQ194" s="112" t="str">
        <f t="shared" si="2"/>
        <v/>
      </c>
    </row>
    <row r="195" spans="2:52" ht="17.100000000000001" customHeight="1">
      <c r="B195" s="113"/>
      <c r="C195" s="113"/>
    </row>
    <row r="196" spans="2:52" ht="17.100000000000001" customHeight="1">
      <c r="B196" s="113"/>
      <c r="C196" s="113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20"/>
      <c r="AH196" s="120"/>
      <c r="AI196" s="120"/>
      <c r="AJ196" s="120"/>
      <c r="AK196" s="115"/>
      <c r="AL196" s="115"/>
      <c r="AM196" s="115"/>
      <c r="AN196" s="115"/>
      <c r="AO196" s="115"/>
      <c r="AQ196" s="115"/>
    </row>
    <row r="197" spans="2:52" ht="17.100000000000001" customHeight="1">
      <c r="B197" s="113"/>
      <c r="C197" s="113"/>
      <c r="AW197" s="117"/>
      <c r="AX197" s="117"/>
      <c r="AZ197" s="117"/>
    </row>
    <row r="198" spans="2:52" ht="17.100000000000001" customHeight="1">
      <c r="B198" s="113"/>
      <c r="C198" s="113"/>
      <c r="AW198" s="117"/>
      <c r="AX198" s="117"/>
      <c r="AZ198" s="117"/>
    </row>
    <row r="199" spans="2:52" ht="17.100000000000001" customHeight="1">
      <c r="B199" s="113"/>
      <c r="C199" s="113"/>
      <c r="AW199" s="117"/>
      <c r="AX199" s="117"/>
      <c r="AZ199" s="117"/>
    </row>
    <row r="200" spans="2:52" ht="17.100000000000001" customHeight="1">
      <c r="B200" s="113"/>
      <c r="C200" s="113"/>
      <c r="AW200" s="117"/>
      <c r="AX200" s="117"/>
      <c r="AZ200" s="117"/>
    </row>
    <row r="201" spans="2:52" ht="17.100000000000001" customHeight="1">
      <c r="B201" s="113"/>
      <c r="C201" s="113"/>
      <c r="AW201" s="117"/>
      <c r="AX201" s="117"/>
      <c r="AZ201" s="117"/>
    </row>
    <row r="202" spans="2:52" ht="17.100000000000001" customHeight="1">
      <c r="B202" s="113"/>
      <c r="C202" s="113"/>
      <c r="AW202" s="117"/>
      <c r="AX202" s="117"/>
      <c r="AZ202" s="117"/>
    </row>
    <row r="203" spans="2:52" ht="17.100000000000001" customHeight="1">
      <c r="B203" s="113"/>
      <c r="C203" s="113"/>
    </row>
    <row r="204" spans="2:52" ht="17.100000000000001" customHeight="1">
      <c r="B204" s="113"/>
      <c r="C204" s="113"/>
    </row>
    <row r="205" spans="2:52" ht="17.100000000000001" customHeight="1">
      <c r="B205" s="113"/>
      <c r="C205" s="113"/>
    </row>
    <row r="206" spans="2:52" ht="17.100000000000001" customHeight="1">
      <c r="B206" s="113"/>
      <c r="C206" s="113"/>
    </row>
    <row r="207" spans="2:52" ht="17.100000000000001" customHeight="1">
      <c r="B207" s="113"/>
      <c r="C207" s="113"/>
    </row>
    <row r="208" spans="2:52" ht="17.100000000000001" customHeight="1">
      <c r="B208" s="113"/>
      <c r="C208" s="113"/>
    </row>
    <row r="209" spans="2:3" ht="17.100000000000001" customHeight="1">
      <c r="B209" s="113"/>
      <c r="C209" s="113"/>
    </row>
    <row r="210" spans="2:3" ht="17.100000000000001" customHeight="1">
      <c r="B210" s="113"/>
      <c r="C210" s="113"/>
    </row>
    <row r="211" spans="2:3" ht="17.100000000000001" customHeight="1">
      <c r="B211" s="113"/>
      <c r="C211" s="113"/>
    </row>
    <row r="212" spans="2:3" ht="17.100000000000001" customHeight="1">
      <c r="B212" s="113"/>
      <c r="C212" s="113"/>
    </row>
    <row r="213" spans="2:3" ht="17.100000000000001" customHeight="1">
      <c r="B213" s="113"/>
      <c r="C213" s="113"/>
    </row>
    <row r="214" spans="2:3" ht="17.100000000000001" customHeight="1">
      <c r="B214" s="113"/>
      <c r="C214" s="113"/>
    </row>
    <row r="215" spans="2:3" ht="17.100000000000001" customHeight="1">
      <c r="B215" s="113"/>
      <c r="C215" s="113"/>
    </row>
    <row r="216" spans="2:3" ht="17.100000000000001" customHeight="1">
      <c r="B216" s="113"/>
      <c r="C216" s="113"/>
    </row>
    <row r="217" spans="2:3" ht="17.100000000000001" customHeight="1">
      <c r="B217" s="113"/>
      <c r="C217" s="113"/>
    </row>
    <row r="218" spans="2:3" ht="17.100000000000001" customHeight="1">
      <c r="B218" s="113"/>
      <c r="C218" s="113"/>
    </row>
    <row r="219" spans="2:3" ht="17.100000000000001" customHeight="1">
      <c r="B219" s="113"/>
      <c r="C219" s="113"/>
    </row>
    <row r="220" spans="2:3" ht="17.100000000000001" customHeight="1">
      <c r="B220" s="113"/>
      <c r="C220" s="113"/>
    </row>
    <row r="221" spans="2:3" ht="17.100000000000001" customHeight="1">
      <c r="B221" s="113"/>
      <c r="C221" s="113"/>
    </row>
    <row r="222" spans="2:3" ht="17.100000000000001" customHeight="1">
      <c r="B222" s="113"/>
      <c r="C222" s="113"/>
    </row>
    <row r="223" spans="2:3" ht="17.100000000000001" customHeight="1">
      <c r="B223" s="113"/>
      <c r="C223" s="113"/>
    </row>
    <row r="224" spans="2:3" ht="17.100000000000001" customHeight="1">
      <c r="B224" s="113"/>
      <c r="C224" s="113"/>
    </row>
    <row r="225" spans="2:52" ht="17.100000000000001" customHeight="1">
      <c r="B225" s="113"/>
      <c r="C225" s="113"/>
      <c r="AQ225" s="112" t="str">
        <f t="shared" ref="AQ225:AQ262" si="3">IF(A225="","",_xlfn.TEXTJOIN(",",FALSE,A225:AN225))</f>
        <v/>
      </c>
    </row>
    <row r="226" spans="2:52" ht="17.100000000000001" customHeight="1">
      <c r="B226" s="113"/>
      <c r="C226" s="113"/>
      <c r="AQ226" s="112" t="str">
        <f t="shared" si="3"/>
        <v/>
      </c>
    </row>
    <row r="227" spans="2:52" ht="17.100000000000001" customHeight="1">
      <c r="B227" s="113"/>
      <c r="C227" s="113"/>
      <c r="AQ227" s="112" t="str">
        <f t="shared" si="3"/>
        <v/>
      </c>
    </row>
    <row r="228" spans="2:52" ht="17.100000000000001" customHeight="1">
      <c r="B228" s="113"/>
      <c r="C228" s="113"/>
      <c r="AQ228" s="112" t="str">
        <f t="shared" si="3"/>
        <v/>
      </c>
    </row>
    <row r="229" spans="2:52" ht="17.100000000000001" customHeight="1">
      <c r="B229" s="113"/>
      <c r="C229" s="113"/>
      <c r="AQ229" s="112" t="str">
        <f t="shared" si="3"/>
        <v/>
      </c>
    </row>
    <row r="230" spans="2:52" ht="17.100000000000001" customHeight="1">
      <c r="B230" s="113"/>
      <c r="C230" s="113"/>
      <c r="AQ230" s="112" t="str">
        <f t="shared" si="3"/>
        <v/>
      </c>
    </row>
    <row r="231" spans="2:52" ht="17.100000000000001" customHeight="1">
      <c r="B231" s="113"/>
      <c r="C231" s="113"/>
      <c r="AQ231" s="112" t="str">
        <f t="shared" si="3"/>
        <v/>
      </c>
    </row>
    <row r="232" spans="2:52" ht="17.100000000000001" customHeight="1">
      <c r="B232" s="113"/>
      <c r="C232" s="113"/>
      <c r="AQ232" s="112" t="str">
        <f t="shared" si="3"/>
        <v/>
      </c>
    </row>
    <row r="233" spans="2:52" ht="17.100000000000001" customHeight="1">
      <c r="B233" s="113"/>
      <c r="C233" s="113"/>
      <c r="AQ233" s="112" t="str">
        <f t="shared" si="3"/>
        <v/>
      </c>
    </row>
    <row r="234" spans="2:52" ht="17.100000000000001" customHeight="1">
      <c r="B234" s="113"/>
      <c r="C234" s="113"/>
      <c r="AQ234" s="112" t="str">
        <f t="shared" si="3"/>
        <v/>
      </c>
    </row>
    <row r="235" spans="2:52" ht="17.100000000000001" customHeight="1">
      <c r="B235" s="113"/>
      <c r="C235" s="113"/>
      <c r="AQ235" s="112" t="str">
        <f t="shared" si="3"/>
        <v/>
      </c>
      <c r="AZ235" s="119" t="str">
        <f t="shared" ref="AZ235:AZ244" si="4">IF(J235="","",_xlfn.TEXTJOIN(",",FALSE,J235:AO235))</f>
        <v/>
      </c>
    </row>
    <row r="236" spans="2:52" ht="17.100000000000001" customHeight="1">
      <c r="B236" s="113"/>
      <c r="C236" s="113"/>
      <c r="AQ236" s="112" t="str">
        <f t="shared" si="3"/>
        <v/>
      </c>
      <c r="AZ236" s="119" t="str">
        <f t="shared" si="4"/>
        <v/>
      </c>
    </row>
    <row r="237" spans="2:52" ht="17.100000000000001" customHeight="1">
      <c r="B237" s="113"/>
      <c r="C237" s="113"/>
      <c r="AQ237" s="112" t="str">
        <f t="shared" si="3"/>
        <v/>
      </c>
      <c r="AZ237" s="119" t="str">
        <f t="shared" si="4"/>
        <v/>
      </c>
    </row>
    <row r="238" spans="2:52" ht="17.100000000000001" customHeight="1">
      <c r="B238" s="113"/>
      <c r="C238" s="113"/>
      <c r="AQ238" s="112" t="str">
        <f t="shared" si="3"/>
        <v/>
      </c>
      <c r="AZ238" s="119" t="str">
        <f t="shared" si="4"/>
        <v/>
      </c>
    </row>
    <row r="239" spans="2:52" ht="17.100000000000001" customHeight="1">
      <c r="B239" s="113"/>
      <c r="C239" s="113"/>
      <c r="AQ239" s="112" t="str">
        <f t="shared" si="3"/>
        <v/>
      </c>
      <c r="AZ239" s="119" t="str">
        <f t="shared" si="4"/>
        <v/>
      </c>
    </row>
    <row r="240" spans="2:52" ht="17.100000000000001" customHeight="1">
      <c r="B240" s="113"/>
      <c r="C240" s="113"/>
      <c r="AQ240" s="112" t="str">
        <f t="shared" si="3"/>
        <v/>
      </c>
      <c r="AZ240" s="119" t="str">
        <f t="shared" si="4"/>
        <v/>
      </c>
    </row>
    <row r="241" spans="1:52" ht="17.100000000000001" customHeight="1">
      <c r="B241" s="113"/>
      <c r="C241" s="113"/>
      <c r="AQ241" s="112" t="str">
        <f t="shared" si="3"/>
        <v/>
      </c>
      <c r="AZ241" s="119" t="str">
        <f t="shared" si="4"/>
        <v/>
      </c>
    </row>
    <row r="242" spans="1:52" ht="17.100000000000001" customHeight="1">
      <c r="B242" s="113"/>
      <c r="C242" s="113"/>
      <c r="AQ242" s="112" t="str">
        <f t="shared" si="3"/>
        <v/>
      </c>
      <c r="AZ242" s="119" t="str">
        <f t="shared" si="4"/>
        <v/>
      </c>
    </row>
    <row r="243" spans="1:52" ht="17.100000000000001" customHeight="1">
      <c r="B243" s="113"/>
      <c r="C243" s="113"/>
      <c r="AQ243" s="112" t="str">
        <f t="shared" si="3"/>
        <v/>
      </c>
      <c r="AZ243" s="119" t="str">
        <f t="shared" si="4"/>
        <v/>
      </c>
    </row>
    <row r="244" spans="1:52" ht="17.100000000000001" customHeight="1">
      <c r="B244" s="113"/>
      <c r="C244" s="113"/>
      <c r="AQ244" s="112" t="str">
        <f t="shared" si="3"/>
        <v/>
      </c>
      <c r="AZ244" s="119" t="str">
        <f t="shared" si="4"/>
        <v/>
      </c>
    </row>
    <row r="245" spans="1:52" ht="17.100000000000001" customHeight="1">
      <c r="B245" s="113"/>
      <c r="C245" s="113"/>
      <c r="AQ245" s="112" t="str">
        <f t="shared" si="3"/>
        <v/>
      </c>
    </row>
    <row r="246" spans="1:52" ht="17.100000000000001" customHeight="1">
      <c r="B246" s="113"/>
      <c r="C246" s="113"/>
      <c r="AQ246" s="112" t="str">
        <f t="shared" si="3"/>
        <v/>
      </c>
    </row>
    <row r="247" spans="1:52" ht="17.100000000000001" customHeight="1">
      <c r="B247" s="113"/>
      <c r="C247" s="113"/>
      <c r="AQ247" s="112" t="str">
        <f t="shared" si="3"/>
        <v/>
      </c>
    </row>
    <row r="248" spans="1:52" ht="17.100000000000001" customHeight="1">
      <c r="B248" s="113"/>
      <c r="C248" s="113"/>
      <c r="AQ248" s="112" t="str">
        <f t="shared" si="3"/>
        <v/>
      </c>
    </row>
    <row r="249" spans="1:52" ht="17.100000000000001" customHeight="1">
      <c r="B249" s="113"/>
      <c r="C249" s="113"/>
      <c r="AQ249" s="112" t="str">
        <f t="shared" si="3"/>
        <v/>
      </c>
    </row>
    <row r="250" spans="1:52" ht="17.100000000000001" customHeight="1">
      <c r="B250" s="113"/>
      <c r="C250" s="113"/>
      <c r="AQ250" s="112" t="str">
        <f t="shared" si="3"/>
        <v/>
      </c>
    </row>
    <row r="251" spans="1:52" ht="17.100000000000001" customHeight="1">
      <c r="B251" s="113"/>
      <c r="C251" s="113"/>
      <c r="AQ251" s="112" t="str">
        <f t="shared" si="3"/>
        <v/>
      </c>
    </row>
    <row r="252" spans="1:52" ht="17.100000000000001" customHeight="1">
      <c r="B252" s="113"/>
      <c r="C252" s="113"/>
      <c r="AQ252" s="112" t="str">
        <f t="shared" si="3"/>
        <v/>
      </c>
    </row>
    <row r="253" spans="1:52" ht="17.100000000000001" customHeight="1">
      <c r="B253" s="113"/>
      <c r="C253" s="113"/>
      <c r="AQ253" s="112" t="str">
        <f t="shared" si="3"/>
        <v/>
      </c>
    </row>
    <row r="254" spans="1:52" ht="17.100000000000001" customHeight="1">
      <c r="B254" s="113"/>
      <c r="C254" s="113"/>
      <c r="AQ254" s="112" t="str">
        <f t="shared" si="3"/>
        <v/>
      </c>
    </row>
    <row r="255" spans="1:52" ht="17.100000000000001" customHeight="1">
      <c r="B255" s="113"/>
      <c r="C255" s="113"/>
      <c r="AQ255" s="112" t="str">
        <f t="shared" si="3"/>
        <v/>
      </c>
    </row>
    <row r="256" spans="1:52" ht="17.100000000000001" customHeight="1">
      <c r="A256" s="115"/>
      <c r="B256" s="113"/>
      <c r="C256" s="113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W256" s="115"/>
      <c r="X256" s="115"/>
      <c r="Y256" s="115"/>
      <c r="Z256" s="115"/>
      <c r="AB256" s="115"/>
      <c r="AC256" s="115"/>
      <c r="AD256" s="115"/>
      <c r="AE256" s="115"/>
      <c r="AF256" s="115"/>
      <c r="AI256" s="120"/>
      <c r="AJ256" s="120"/>
      <c r="AK256" s="115"/>
      <c r="AL256" s="115"/>
      <c r="AM256" s="115"/>
      <c r="AN256" s="115"/>
      <c r="AO256" s="115"/>
      <c r="AQ256" s="112" t="str">
        <f t="shared" si="3"/>
        <v/>
      </c>
    </row>
    <row r="257" spans="1:43" ht="17.100000000000001" customHeight="1">
      <c r="A257" s="115"/>
      <c r="B257" s="113"/>
      <c r="C257" s="113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W257" s="115"/>
      <c r="X257" s="115"/>
      <c r="Y257" s="115"/>
      <c r="Z257" s="115"/>
      <c r="AB257" s="115"/>
      <c r="AC257" s="115"/>
      <c r="AD257" s="115"/>
      <c r="AE257" s="115"/>
      <c r="AF257" s="115"/>
      <c r="AG257" s="120"/>
      <c r="AI257" s="120"/>
      <c r="AJ257" s="120"/>
      <c r="AK257" s="115"/>
      <c r="AL257" s="115"/>
      <c r="AM257" s="115"/>
      <c r="AN257" s="115"/>
      <c r="AO257" s="115"/>
      <c r="AQ257" s="112" t="str">
        <f t="shared" si="3"/>
        <v/>
      </c>
    </row>
    <row r="258" spans="1:43" ht="17.100000000000001" customHeight="1">
      <c r="A258" s="115"/>
      <c r="B258" s="113"/>
      <c r="C258" s="113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W258" s="115"/>
      <c r="X258" s="115"/>
      <c r="Y258" s="115"/>
      <c r="Z258" s="115"/>
      <c r="AB258" s="115"/>
      <c r="AC258" s="115"/>
      <c r="AD258" s="115"/>
      <c r="AE258" s="115"/>
      <c r="AF258" s="115"/>
      <c r="AG258" s="120"/>
      <c r="AI258" s="120"/>
      <c r="AJ258" s="120"/>
      <c r="AK258" s="115"/>
      <c r="AL258" s="115"/>
      <c r="AM258" s="115"/>
      <c r="AN258" s="115"/>
      <c r="AO258" s="115"/>
      <c r="AQ258" s="112" t="str">
        <f t="shared" si="3"/>
        <v/>
      </c>
    </row>
    <row r="259" spans="1:43" ht="17.100000000000001" customHeight="1">
      <c r="A259" s="115"/>
      <c r="B259" s="113"/>
      <c r="C259" s="113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W259" s="115"/>
      <c r="X259" s="115"/>
      <c r="Y259" s="115"/>
      <c r="Z259" s="115"/>
      <c r="AB259" s="115"/>
      <c r="AC259" s="115"/>
      <c r="AD259" s="115"/>
      <c r="AE259" s="115"/>
      <c r="AF259" s="115"/>
      <c r="AG259" s="120"/>
      <c r="AI259" s="120"/>
      <c r="AJ259" s="120"/>
      <c r="AK259" s="115"/>
      <c r="AL259" s="115"/>
      <c r="AM259" s="115"/>
      <c r="AN259" s="115"/>
      <c r="AO259" s="115"/>
      <c r="AQ259" s="112" t="str">
        <f t="shared" si="3"/>
        <v/>
      </c>
    </row>
    <row r="260" spans="1:43" ht="17.100000000000001" customHeight="1">
      <c r="A260" s="115"/>
      <c r="B260" s="113"/>
      <c r="C260" s="113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W260" s="115"/>
      <c r="X260" s="115"/>
      <c r="Y260" s="115"/>
      <c r="Z260" s="115"/>
      <c r="AB260" s="115"/>
      <c r="AC260" s="115"/>
      <c r="AD260" s="115"/>
      <c r="AE260" s="115"/>
      <c r="AF260" s="115"/>
      <c r="AG260" s="120"/>
      <c r="AI260" s="120"/>
      <c r="AJ260" s="120"/>
      <c r="AK260" s="115"/>
      <c r="AL260" s="115"/>
      <c r="AM260" s="115"/>
      <c r="AN260" s="115"/>
      <c r="AO260" s="115"/>
      <c r="AQ260" s="112" t="str">
        <f t="shared" si="3"/>
        <v/>
      </c>
    </row>
    <row r="261" spans="1:43" ht="17.100000000000001" customHeight="1">
      <c r="A261" s="115"/>
      <c r="B261" s="113"/>
      <c r="C261" s="113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W261" s="115"/>
      <c r="X261" s="115"/>
      <c r="Y261" s="115"/>
      <c r="Z261" s="115"/>
      <c r="AB261" s="115"/>
      <c r="AC261" s="115"/>
      <c r="AD261" s="115"/>
      <c r="AE261" s="115"/>
      <c r="AF261" s="115"/>
      <c r="AG261" s="120"/>
      <c r="AI261" s="120"/>
      <c r="AJ261" s="120"/>
      <c r="AK261" s="115"/>
      <c r="AL261" s="115"/>
      <c r="AM261" s="115"/>
      <c r="AN261" s="115"/>
      <c r="AO261" s="115"/>
      <c r="AQ261" s="112" t="str">
        <f t="shared" si="3"/>
        <v/>
      </c>
    </row>
    <row r="262" spans="1:43" ht="17.100000000000001" customHeight="1">
      <c r="A262" s="115"/>
      <c r="B262" s="113"/>
      <c r="C262" s="113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W262" s="115"/>
      <c r="X262" s="115"/>
      <c r="Y262" s="115"/>
      <c r="Z262" s="115"/>
      <c r="AB262" s="115"/>
      <c r="AC262" s="115"/>
      <c r="AD262" s="115"/>
      <c r="AE262" s="115"/>
      <c r="AF262" s="115"/>
      <c r="AG262" s="120"/>
      <c r="AI262" s="120"/>
      <c r="AJ262" s="120"/>
      <c r="AK262" s="115"/>
      <c r="AL262" s="115"/>
      <c r="AM262" s="115"/>
      <c r="AN262" s="115"/>
      <c r="AO262" s="115"/>
      <c r="AQ262" s="112" t="str">
        <f t="shared" si="3"/>
        <v/>
      </c>
    </row>
    <row r="263" spans="1:43" ht="17.100000000000001" customHeight="1">
      <c r="A263" s="115"/>
      <c r="B263" s="113"/>
      <c r="C263" s="113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W263" s="115"/>
      <c r="X263" s="115"/>
      <c r="Y263" s="115"/>
      <c r="Z263" s="115"/>
      <c r="AB263" s="115"/>
      <c r="AC263" s="115"/>
      <c r="AD263" s="115"/>
      <c r="AE263" s="115"/>
      <c r="AF263" s="115"/>
      <c r="AG263" s="120"/>
      <c r="AI263" s="120"/>
      <c r="AJ263" s="120"/>
      <c r="AK263" s="115"/>
      <c r="AL263" s="115"/>
      <c r="AM263" s="115"/>
      <c r="AN263" s="115"/>
      <c r="AO263" s="115"/>
    </row>
    <row r="264" spans="1:43" ht="17.100000000000001" customHeight="1">
      <c r="A264" s="115"/>
      <c r="B264" s="113"/>
      <c r="C264" s="113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W264" s="115"/>
      <c r="X264" s="115"/>
      <c r="Y264" s="115"/>
      <c r="Z264" s="115"/>
      <c r="AB264" s="115"/>
      <c r="AC264" s="115"/>
      <c r="AD264" s="115"/>
      <c r="AE264" s="115"/>
      <c r="AF264" s="115"/>
      <c r="AG264" s="120"/>
      <c r="AI264" s="120"/>
      <c r="AJ264" s="120"/>
      <c r="AK264" s="115"/>
      <c r="AL264" s="115"/>
      <c r="AM264" s="115"/>
      <c r="AN264" s="115"/>
      <c r="AO264" s="115"/>
    </row>
    <row r="265" spans="1:43" ht="17.100000000000001" customHeight="1">
      <c r="A265" s="115"/>
      <c r="B265" s="113"/>
      <c r="C265" s="113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V265" s="115"/>
      <c r="W265" s="115"/>
      <c r="X265" s="115"/>
      <c r="Y265" s="115"/>
      <c r="Z265" s="115"/>
      <c r="AB265" s="115"/>
      <c r="AC265" s="115"/>
      <c r="AD265" s="115"/>
      <c r="AE265" s="115"/>
      <c r="AF265" s="115"/>
      <c r="AG265" s="120"/>
      <c r="AI265" s="120"/>
      <c r="AJ265" s="120"/>
      <c r="AK265" s="115"/>
      <c r="AL265" s="115"/>
      <c r="AM265" s="115"/>
      <c r="AN265" s="115"/>
      <c r="AO265" s="115"/>
    </row>
    <row r="266" spans="1:43" ht="17.100000000000001" customHeight="1">
      <c r="A266" s="115"/>
      <c r="B266" s="113"/>
      <c r="C266" s="113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20"/>
      <c r="AI266" s="120"/>
      <c r="AJ266" s="120"/>
      <c r="AK266" s="115"/>
      <c r="AL266" s="115"/>
      <c r="AM266" s="115"/>
      <c r="AN266" s="115"/>
      <c r="AO266" s="115"/>
    </row>
    <row r="267" spans="1:43" ht="17.100000000000001" customHeight="1">
      <c r="B267" s="113"/>
      <c r="C267" s="113"/>
      <c r="Z267" s="115"/>
      <c r="AG267" s="120"/>
    </row>
    <row r="268" spans="1:43" ht="17.100000000000001" customHeight="1">
      <c r="B268" s="113"/>
      <c r="C268" s="113"/>
      <c r="Z268" s="115"/>
      <c r="AG268" s="120"/>
    </row>
    <row r="269" spans="1:43" ht="17.100000000000001" customHeight="1">
      <c r="B269" s="113"/>
      <c r="C269" s="113"/>
      <c r="Z269" s="115"/>
      <c r="AG269" s="120"/>
    </row>
    <row r="270" spans="1:43" ht="17.100000000000001" customHeight="1">
      <c r="B270" s="113"/>
      <c r="C270" s="113"/>
      <c r="Z270" s="115"/>
      <c r="AG270" s="120"/>
      <c r="AH270" s="120"/>
    </row>
    <row r="271" spans="1:43" ht="17.100000000000001" customHeight="1">
      <c r="B271" s="113"/>
      <c r="C271" s="113"/>
      <c r="Z271" s="115"/>
      <c r="AG271" s="120"/>
    </row>
    <row r="272" spans="1:43" ht="17.100000000000001" customHeight="1">
      <c r="B272" s="113"/>
      <c r="C272" s="113"/>
      <c r="Z272" s="115"/>
      <c r="AG272" s="120"/>
    </row>
    <row r="273" spans="1:43" ht="17.100000000000001" customHeight="1">
      <c r="B273" s="113"/>
      <c r="C273" s="113"/>
      <c r="Z273" s="115"/>
      <c r="AG273" s="120"/>
    </row>
    <row r="274" spans="1:43" ht="17.100000000000001" customHeight="1">
      <c r="B274" s="113"/>
      <c r="C274" s="113"/>
      <c r="Z274" s="115"/>
      <c r="AG274" s="120"/>
    </row>
    <row r="275" spans="1:43" ht="17.100000000000001" customHeight="1">
      <c r="B275" s="113"/>
      <c r="C275" s="113"/>
      <c r="Z275" s="115"/>
      <c r="AG275" s="120"/>
    </row>
    <row r="276" spans="1:43" ht="17.100000000000001" customHeight="1">
      <c r="A276" s="115"/>
      <c r="B276" s="113"/>
      <c r="C276" s="113"/>
      <c r="Z276" s="115"/>
      <c r="AG276" s="120"/>
      <c r="AH276" s="120"/>
      <c r="AI276" s="120"/>
      <c r="AJ276" s="120"/>
      <c r="AK276" s="115"/>
      <c r="AL276" s="115"/>
      <c r="AM276" s="115"/>
      <c r="AN276" s="115"/>
      <c r="AO276" s="115"/>
      <c r="AQ276" s="115"/>
    </row>
    <row r="277" spans="1:43" ht="17.100000000000001" customHeight="1">
      <c r="B277" s="113"/>
      <c r="C277" s="113"/>
      <c r="Z277" s="115"/>
      <c r="AG277" s="120"/>
    </row>
    <row r="278" spans="1:43" ht="17.100000000000001" customHeight="1">
      <c r="B278" s="113"/>
      <c r="C278" s="113"/>
      <c r="Z278" s="115"/>
      <c r="AG278" s="120"/>
    </row>
    <row r="279" spans="1:43" ht="17.100000000000001" customHeight="1">
      <c r="B279" s="113"/>
      <c r="C279" s="113"/>
      <c r="Z279" s="115"/>
      <c r="AG279" s="120"/>
    </row>
    <row r="280" spans="1:43" ht="17.100000000000001" customHeight="1">
      <c r="B280" s="113"/>
      <c r="C280" s="113"/>
      <c r="Z280" s="115"/>
    </row>
    <row r="281" spans="1:43" ht="17.100000000000001" customHeight="1">
      <c r="B281" s="113"/>
      <c r="C281" s="113"/>
      <c r="Z281" s="115"/>
    </row>
    <row r="282" spans="1:43" ht="17.100000000000001" customHeight="1">
      <c r="B282" s="113"/>
      <c r="C282" s="113"/>
      <c r="Z282" s="115"/>
    </row>
    <row r="283" spans="1:43" ht="17.100000000000001" customHeight="1">
      <c r="B283" s="113"/>
      <c r="C283" s="113"/>
      <c r="Z283" s="115"/>
    </row>
    <row r="284" spans="1:43" ht="17.100000000000001" customHeight="1">
      <c r="B284" s="113"/>
      <c r="C284" s="113"/>
      <c r="Z284" s="115"/>
    </row>
    <row r="285" spans="1:43" ht="17.100000000000001" customHeight="1">
      <c r="B285" s="113"/>
      <c r="C285" s="113"/>
      <c r="Z285" s="115"/>
    </row>
    <row r="286" spans="1:43" ht="17.100000000000001" customHeight="1">
      <c r="Z286" s="115"/>
    </row>
    <row r="287" spans="1:43" ht="17.100000000000001" customHeight="1">
      <c r="Z287" s="115"/>
    </row>
    <row r="288" spans="1:43" ht="17.100000000000001" customHeight="1">
      <c r="Z288" s="115"/>
    </row>
    <row r="302" spans="52:52" ht="17.100000000000001" customHeight="1">
      <c r="AZ302" s="119" t="str">
        <f t="shared" ref="AZ302:AZ315" si="5">IF(J302="","",_xlfn.TEXTJOIN(",",FALSE,J302:AO302))</f>
        <v/>
      </c>
    </row>
    <row r="303" spans="52:52" ht="17.100000000000001" customHeight="1">
      <c r="AZ303" s="119" t="str">
        <f t="shared" si="5"/>
        <v/>
      </c>
    </row>
    <row r="304" spans="52:52" ht="17.100000000000001" customHeight="1">
      <c r="AZ304" s="119" t="str">
        <f t="shared" si="5"/>
        <v/>
      </c>
    </row>
    <row r="305" spans="49:52" ht="17.100000000000001" customHeight="1">
      <c r="AZ305" s="119" t="str">
        <f t="shared" si="5"/>
        <v/>
      </c>
    </row>
    <row r="306" spans="49:52" ht="17.100000000000001" customHeight="1">
      <c r="AZ306" s="119" t="str">
        <f t="shared" si="5"/>
        <v/>
      </c>
    </row>
    <row r="307" spans="49:52" ht="17.100000000000001" customHeight="1">
      <c r="AZ307" s="119" t="str">
        <f t="shared" si="5"/>
        <v/>
      </c>
    </row>
    <row r="308" spans="49:52" ht="17.100000000000001" customHeight="1">
      <c r="AZ308" s="119" t="str">
        <f t="shared" si="5"/>
        <v/>
      </c>
    </row>
    <row r="309" spans="49:52" ht="17.100000000000001" customHeight="1">
      <c r="AZ309" s="119" t="str">
        <f t="shared" si="5"/>
        <v/>
      </c>
    </row>
    <row r="310" spans="49:52" ht="17.100000000000001" customHeight="1">
      <c r="AW310" s="117"/>
      <c r="AX310" s="117"/>
      <c r="AZ310" s="119" t="str">
        <f t="shared" si="5"/>
        <v/>
      </c>
    </row>
    <row r="311" spans="49:52" ht="17.100000000000001" customHeight="1">
      <c r="AW311" s="117"/>
      <c r="AX311" s="117"/>
      <c r="AZ311" s="119" t="str">
        <f t="shared" si="5"/>
        <v/>
      </c>
    </row>
    <row r="312" spans="49:52" ht="17.100000000000001" customHeight="1">
      <c r="AW312" s="117"/>
      <c r="AX312" s="117"/>
      <c r="AZ312" s="119" t="str">
        <f t="shared" si="5"/>
        <v/>
      </c>
    </row>
    <row r="313" spans="49:52" ht="17.100000000000001" customHeight="1">
      <c r="AW313" s="117"/>
      <c r="AX313" s="117"/>
      <c r="AZ313" s="119" t="str">
        <f t="shared" si="5"/>
        <v/>
      </c>
    </row>
    <row r="314" spans="49:52" ht="17.100000000000001" customHeight="1">
      <c r="AW314" s="117"/>
      <c r="AX314" s="117"/>
      <c r="AZ314" s="119" t="str">
        <f t="shared" si="5"/>
        <v/>
      </c>
    </row>
    <row r="315" spans="49:52" ht="17.100000000000001" customHeight="1">
      <c r="AW315" s="117"/>
      <c r="AX315" s="117"/>
      <c r="AZ315" s="119" t="str">
        <f t="shared" si="5"/>
        <v/>
      </c>
    </row>
    <row r="316" spans="49:52" ht="17.100000000000001" customHeight="1">
      <c r="AW316" s="117"/>
      <c r="AX316" s="117"/>
      <c r="AZ316" s="117"/>
    </row>
    <row r="317" spans="49:52" ht="17.100000000000001" customHeight="1">
      <c r="AW317" s="117"/>
      <c r="AX317" s="117"/>
      <c r="AZ317" s="117"/>
    </row>
    <row r="318" spans="49:52" ht="17.100000000000001" customHeight="1">
      <c r="AW318" s="117"/>
      <c r="AX318" s="117"/>
      <c r="AZ318" s="117"/>
    </row>
    <row r="319" spans="49:52" ht="17.100000000000001" customHeight="1">
      <c r="AW319" s="117"/>
      <c r="AX319" s="117"/>
      <c r="AZ319" s="117"/>
    </row>
    <row r="320" spans="49:52" ht="17.100000000000001" customHeight="1">
      <c r="AW320" s="117"/>
      <c r="AX320" s="117"/>
      <c r="AZ320" s="117"/>
    </row>
    <row r="321" spans="49:52" ht="17.100000000000001" customHeight="1">
      <c r="AW321" s="117"/>
      <c r="AX321" s="117"/>
      <c r="AZ321" s="117"/>
    </row>
    <row r="322" spans="49:52" ht="17.100000000000001" customHeight="1">
      <c r="AW322" s="117"/>
      <c r="AX322" s="117"/>
      <c r="AZ322" s="117"/>
    </row>
    <row r="323" spans="49:52" ht="17.100000000000001" customHeight="1">
      <c r="AW323" s="117"/>
      <c r="AX323" s="117"/>
      <c r="AZ323" s="117"/>
    </row>
    <row r="324" spans="49:52" ht="17.100000000000001" customHeight="1">
      <c r="AW324" s="117"/>
      <c r="AX324" s="117"/>
      <c r="AZ324" s="117"/>
    </row>
    <row r="325" spans="49:52" ht="17.100000000000001" customHeight="1">
      <c r="AW325" s="117"/>
      <c r="AX325" s="117"/>
      <c r="AZ325" s="117"/>
    </row>
    <row r="328" spans="49:52" ht="17.100000000000001" customHeight="1">
      <c r="AZ328" s="119" t="str">
        <f t="shared" ref="AZ328:AZ344" si="6">IF(J328="","",_xlfn.TEXTJOIN(",",FALSE,J328:AO328))</f>
        <v/>
      </c>
    </row>
    <row r="329" spans="49:52" ht="17.100000000000001" customHeight="1">
      <c r="AZ329" s="119" t="str">
        <f t="shared" si="6"/>
        <v/>
      </c>
    </row>
    <row r="330" spans="49:52" ht="17.100000000000001" customHeight="1">
      <c r="AZ330" s="119" t="str">
        <f t="shared" si="6"/>
        <v/>
      </c>
    </row>
    <row r="331" spans="49:52" ht="17.100000000000001" customHeight="1">
      <c r="AZ331" s="119" t="str">
        <f t="shared" si="6"/>
        <v/>
      </c>
    </row>
    <row r="332" spans="49:52" ht="17.100000000000001" customHeight="1">
      <c r="AZ332" s="119" t="str">
        <f t="shared" si="6"/>
        <v/>
      </c>
    </row>
    <row r="333" spans="49:52" ht="17.100000000000001" customHeight="1">
      <c r="AZ333" s="119" t="str">
        <f t="shared" si="6"/>
        <v/>
      </c>
    </row>
    <row r="334" spans="49:52" ht="17.100000000000001" customHeight="1">
      <c r="AZ334" s="119" t="str">
        <f t="shared" si="6"/>
        <v/>
      </c>
    </row>
    <row r="335" spans="49:52" ht="17.100000000000001" customHeight="1">
      <c r="AZ335" s="119" t="str">
        <f t="shared" si="6"/>
        <v/>
      </c>
    </row>
    <row r="336" spans="49:52" ht="17.100000000000001" customHeight="1">
      <c r="AW336" s="117"/>
      <c r="AX336" s="117"/>
      <c r="AZ336" s="119" t="str">
        <f t="shared" si="6"/>
        <v/>
      </c>
    </row>
    <row r="337" spans="49:52" ht="17.100000000000001" customHeight="1">
      <c r="AW337" s="117"/>
      <c r="AX337" s="117"/>
      <c r="AZ337" s="119" t="str">
        <f t="shared" si="6"/>
        <v/>
      </c>
    </row>
    <row r="338" spans="49:52" ht="17.100000000000001" customHeight="1">
      <c r="AW338" s="117"/>
      <c r="AX338" s="117"/>
      <c r="AZ338" s="119" t="str">
        <f t="shared" si="6"/>
        <v/>
      </c>
    </row>
    <row r="339" spans="49:52" ht="17.100000000000001" customHeight="1">
      <c r="AW339" s="117"/>
      <c r="AX339" s="117"/>
      <c r="AZ339" s="119" t="str">
        <f t="shared" si="6"/>
        <v/>
      </c>
    </row>
    <row r="340" spans="49:52" ht="17.100000000000001" customHeight="1">
      <c r="AW340" s="117"/>
      <c r="AX340" s="117"/>
      <c r="AZ340" s="119" t="str">
        <f t="shared" si="6"/>
        <v/>
      </c>
    </row>
    <row r="341" spans="49:52" ht="17.100000000000001" customHeight="1">
      <c r="AW341" s="117"/>
      <c r="AX341" s="117"/>
      <c r="AZ341" s="119" t="str">
        <f t="shared" si="6"/>
        <v/>
      </c>
    </row>
    <row r="342" spans="49:52" ht="17.100000000000001" customHeight="1">
      <c r="AW342" s="117"/>
      <c r="AX342" s="117"/>
      <c r="AZ342" s="119" t="str">
        <f t="shared" si="6"/>
        <v/>
      </c>
    </row>
    <row r="343" spans="49:52" ht="17.100000000000001" customHeight="1">
      <c r="AW343" s="117"/>
      <c r="AX343" s="117"/>
      <c r="AZ343" s="119" t="str">
        <f t="shared" si="6"/>
        <v/>
      </c>
    </row>
    <row r="344" spans="49:52" ht="17.100000000000001" customHeight="1">
      <c r="AW344" s="117"/>
      <c r="AX344" s="117"/>
      <c r="AZ344" s="119" t="str">
        <f t="shared" si="6"/>
        <v/>
      </c>
    </row>
    <row r="345" spans="49:52" ht="17.100000000000001" customHeight="1">
      <c r="AW345" s="117"/>
      <c r="AX345" s="117"/>
    </row>
    <row r="346" spans="49:52" ht="17.100000000000001" customHeight="1">
      <c r="AW346" s="117"/>
      <c r="AX346" s="117"/>
    </row>
    <row r="357" spans="49:52" ht="17.100000000000001" customHeight="1">
      <c r="AW357" s="117"/>
      <c r="AX357" s="117"/>
      <c r="AZ357" s="117"/>
    </row>
    <row r="358" spans="49:52" ht="17.100000000000001" customHeight="1">
      <c r="AW358" s="117"/>
      <c r="AX358" s="117"/>
      <c r="AZ358" s="117"/>
    </row>
    <row r="359" spans="49:52" ht="17.100000000000001" customHeight="1">
      <c r="AW359" s="117"/>
      <c r="AX359" s="117"/>
      <c r="AZ359" s="117"/>
    </row>
    <row r="360" spans="49:52" ht="17.100000000000001" customHeight="1">
      <c r="AW360" s="117"/>
      <c r="AX360" s="117"/>
      <c r="AZ360" s="117"/>
    </row>
    <row r="361" spans="49:52" ht="17.100000000000001" customHeight="1">
      <c r="AW361" s="117"/>
      <c r="AX361" s="117"/>
      <c r="AZ361" s="117"/>
    </row>
    <row r="362" spans="49:52" ht="17.100000000000001" customHeight="1">
      <c r="AW362" s="117"/>
      <c r="AX362" s="117"/>
      <c r="AZ362" s="117"/>
    </row>
    <row r="363" spans="49:52" ht="17.100000000000001" customHeight="1">
      <c r="AW363" s="117"/>
      <c r="AX363" s="117"/>
      <c r="AZ363" s="117"/>
    </row>
    <row r="364" spans="49:52" ht="17.100000000000001" customHeight="1">
      <c r="AW364" s="117"/>
      <c r="AX364" s="117"/>
      <c r="AZ364" s="117"/>
    </row>
    <row r="365" spans="49:52" ht="17.100000000000001" customHeight="1">
      <c r="AW365" s="117"/>
      <c r="AX365" s="117"/>
      <c r="AZ365" s="1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G23"/>
  <sheetViews>
    <sheetView workbookViewId="0">
      <selection activeCell="L24" sqref="L24"/>
    </sheetView>
  </sheetViews>
  <sheetFormatPr defaultRowHeight="13.2"/>
  <sheetData>
    <row r="1" spans="1:33">
      <c r="A1" t="s">
        <v>185</v>
      </c>
      <c r="B1" t="s">
        <v>186</v>
      </c>
      <c r="C1" t="s">
        <v>187</v>
      </c>
      <c r="D1" t="s">
        <v>188</v>
      </c>
      <c r="E1" t="s">
        <v>189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 t="s">
        <v>209</v>
      </c>
      <c r="Z1" t="s">
        <v>210</v>
      </c>
      <c r="AA1" t="s">
        <v>211</v>
      </c>
      <c r="AB1" t="s">
        <v>212</v>
      </c>
      <c r="AC1" t="s">
        <v>213</v>
      </c>
      <c r="AD1" t="s">
        <v>214</v>
      </c>
      <c r="AE1" t="s">
        <v>215</v>
      </c>
      <c r="AF1" t="s">
        <v>216</v>
      </c>
      <c r="AG1" t="s">
        <v>217</v>
      </c>
    </row>
    <row r="2" spans="1:33">
      <c r="A2">
        <v>1</v>
      </c>
      <c r="B2">
        <v>0.08</v>
      </c>
      <c r="C2">
        <v>12.35</v>
      </c>
      <c r="D2">
        <v>4.5</v>
      </c>
      <c r="E2">
        <v>0.25</v>
      </c>
      <c r="F2">
        <v>9.625</v>
      </c>
      <c r="G2">
        <v>0.39500000000000002</v>
      </c>
      <c r="H2">
        <v>13.375</v>
      </c>
      <c r="I2">
        <v>0.43</v>
      </c>
      <c r="J2">
        <v>18.625</v>
      </c>
      <c r="K2">
        <v>0.435000000000001</v>
      </c>
      <c r="L2" t="s">
        <v>57</v>
      </c>
      <c r="M2" t="s">
        <v>57</v>
      </c>
      <c r="N2" t="s">
        <v>50</v>
      </c>
      <c r="O2" t="s">
        <v>51</v>
      </c>
      <c r="P2" t="s">
        <v>52</v>
      </c>
      <c r="Q2" t="s">
        <v>53</v>
      </c>
      <c r="R2" t="s">
        <v>57</v>
      </c>
      <c r="S2">
        <v>0.45</v>
      </c>
      <c r="T2">
        <v>0.55000000000000004</v>
      </c>
      <c r="U2">
        <v>0.7</v>
      </c>
      <c r="V2">
        <v>0.9</v>
      </c>
      <c r="W2" t="s">
        <v>57</v>
      </c>
      <c r="X2">
        <v>1</v>
      </c>
      <c r="Y2">
        <v>1</v>
      </c>
      <c r="Z2">
        <v>1</v>
      </c>
      <c r="AA2" t="s">
        <v>57</v>
      </c>
      <c r="AB2">
        <v>0</v>
      </c>
      <c r="AC2">
        <v>0</v>
      </c>
      <c r="AD2">
        <v>0</v>
      </c>
      <c r="AE2">
        <v>0</v>
      </c>
      <c r="AF2" t="s">
        <v>57</v>
      </c>
      <c r="AG2">
        <v>201</v>
      </c>
    </row>
    <row r="3" spans="1:33">
      <c r="A3">
        <v>2</v>
      </c>
      <c r="B3">
        <v>12.35</v>
      </c>
      <c r="C3">
        <v>238.26</v>
      </c>
      <c r="D3">
        <v>4.5</v>
      </c>
      <c r="E3">
        <v>0.25</v>
      </c>
      <c r="F3">
        <v>9.625</v>
      </c>
      <c r="G3">
        <v>0.39500000000000002</v>
      </c>
      <c r="H3">
        <v>13.375</v>
      </c>
      <c r="I3">
        <v>0.43</v>
      </c>
      <c r="J3">
        <v>18.625</v>
      </c>
      <c r="K3">
        <v>0.435000000000001</v>
      </c>
      <c r="L3" t="s">
        <v>57</v>
      </c>
      <c r="M3" t="s">
        <v>57</v>
      </c>
      <c r="N3" t="s">
        <v>50</v>
      </c>
      <c r="O3" t="s">
        <v>51</v>
      </c>
      <c r="P3" t="s">
        <v>52</v>
      </c>
      <c r="Q3" t="s">
        <v>53</v>
      </c>
      <c r="R3" t="s">
        <v>57</v>
      </c>
      <c r="S3">
        <v>0.45</v>
      </c>
      <c r="T3">
        <v>0.55000000000000004</v>
      </c>
      <c r="U3">
        <v>0.7</v>
      </c>
      <c r="V3">
        <v>0.9</v>
      </c>
      <c r="W3" t="s">
        <v>57</v>
      </c>
      <c r="X3">
        <v>1</v>
      </c>
      <c r="Y3">
        <v>1</v>
      </c>
      <c r="Z3">
        <v>1</v>
      </c>
      <c r="AA3" t="s">
        <v>57</v>
      </c>
      <c r="AB3">
        <v>-2.5000000000000001E-3</v>
      </c>
      <c r="AC3">
        <v>-3.9500000000000004E-3</v>
      </c>
      <c r="AD3">
        <v>0</v>
      </c>
      <c r="AE3">
        <v>4.0000000000000001E-3</v>
      </c>
      <c r="AF3" t="s">
        <v>57</v>
      </c>
      <c r="AG3">
        <v>201</v>
      </c>
    </row>
    <row r="4" spans="1:33">
      <c r="A4">
        <v>3</v>
      </c>
      <c r="B4">
        <v>238.26</v>
      </c>
      <c r="C4">
        <v>288.94</v>
      </c>
      <c r="D4">
        <v>4.5</v>
      </c>
      <c r="E4">
        <v>0.25</v>
      </c>
      <c r="F4">
        <v>9.625</v>
      </c>
      <c r="G4">
        <v>0.39500000000000002</v>
      </c>
      <c r="H4">
        <v>13.375</v>
      </c>
      <c r="I4">
        <v>0.43</v>
      </c>
      <c r="J4">
        <v>18.625</v>
      </c>
      <c r="K4">
        <v>0.435000000000001</v>
      </c>
      <c r="L4" t="s">
        <v>57</v>
      </c>
      <c r="M4" t="s">
        <v>57</v>
      </c>
      <c r="N4" t="s">
        <v>50</v>
      </c>
      <c r="O4" t="s">
        <v>51</v>
      </c>
      <c r="P4" t="s">
        <v>52</v>
      </c>
      <c r="Q4" t="s">
        <v>53</v>
      </c>
      <c r="R4" t="s">
        <v>57</v>
      </c>
      <c r="S4">
        <v>0.45</v>
      </c>
      <c r="T4">
        <v>0.55000000000000004</v>
      </c>
      <c r="U4">
        <v>0.7</v>
      </c>
      <c r="V4">
        <v>0.9</v>
      </c>
      <c r="W4" t="s">
        <v>57</v>
      </c>
      <c r="X4">
        <v>1</v>
      </c>
      <c r="Y4">
        <v>1</v>
      </c>
      <c r="Z4">
        <v>1</v>
      </c>
      <c r="AA4" t="s">
        <v>57</v>
      </c>
      <c r="AB4">
        <v>-2.5000000000000001E-3</v>
      </c>
      <c r="AC4">
        <v>-3.9500000000000004E-3</v>
      </c>
      <c r="AD4">
        <v>0</v>
      </c>
      <c r="AE4">
        <v>4.0000000000000001E-3</v>
      </c>
      <c r="AF4" t="s">
        <v>57</v>
      </c>
      <c r="AG4">
        <v>201</v>
      </c>
    </row>
    <row r="5" spans="1:33">
      <c r="A5">
        <v>4</v>
      </c>
      <c r="B5">
        <v>288.94</v>
      </c>
      <c r="C5">
        <v>735.21</v>
      </c>
      <c r="D5">
        <v>4.5</v>
      </c>
      <c r="E5">
        <v>0.25</v>
      </c>
      <c r="F5">
        <v>9.625</v>
      </c>
      <c r="G5">
        <v>0.39500000000000002</v>
      </c>
      <c r="H5">
        <v>13.375</v>
      </c>
      <c r="I5">
        <v>0.43</v>
      </c>
      <c r="J5">
        <v>18.625</v>
      </c>
      <c r="K5">
        <v>0.435000000000001</v>
      </c>
      <c r="L5" t="s">
        <v>57</v>
      </c>
      <c r="M5" t="s">
        <v>57</v>
      </c>
      <c r="N5" t="s">
        <v>50</v>
      </c>
      <c r="O5" t="s">
        <v>51</v>
      </c>
      <c r="P5" t="s">
        <v>52</v>
      </c>
      <c r="Q5" t="s">
        <v>53</v>
      </c>
      <c r="R5" t="s">
        <v>57</v>
      </c>
      <c r="S5">
        <v>0.45</v>
      </c>
      <c r="T5">
        <v>0.55000000000000004</v>
      </c>
      <c r="U5">
        <v>0.7</v>
      </c>
      <c r="V5">
        <v>0.9</v>
      </c>
      <c r="W5" t="s">
        <v>57</v>
      </c>
      <c r="X5">
        <v>1</v>
      </c>
      <c r="Y5">
        <v>1</v>
      </c>
      <c r="Z5">
        <v>1</v>
      </c>
      <c r="AA5" t="s">
        <v>57</v>
      </c>
      <c r="AB5">
        <v>-2.5000000000000001E-3</v>
      </c>
      <c r="AC5">
        <v>-3.9500000000000004E-3</v>
      </c>
      <c r="AD5">
        <v>0</v>
      </c>
      <c r="AE5">
        <v>0</v>
      </c>
      <c r="AF5" t="s">
        <v>57</v>
      </c>
      <c r="AG5">
        <v>201</v>
      </c>
    </row>
    <row r="6" spans="1:33">
      <c r="A6">
        <v>5</v>
      </c>
      <c r="B6">
        <v>735.21</v>
      </c>
      <c r="C6">
        <v>760.5</v>
      </c>
      <c r="D6">
        <v>4.5</v>
      </c>
      <c r="E6">
        <v>0.25</v>
      </c>
      <c r="F6">
        <v>9.625</v>
      </c>
      <c r="G6">
        <v>0.39500000000000002</v>
      </c>
      <c r="H6">
        <v>13.375</v>
      </c>
      <c r="I6">
        <v>0.43</v>
      </c>
      <c r="J6">
        <v>18.625</v>
      </c>
      <c r="K6">
        <v>0.435000000000001</v>
      </c>
      <c r="L6" t="s">
        <v>57</v>
      </c>
      <c r="M6" t="s">
        <v>57</v>
      </c>
      <c r="N6" t="s">
        <v>50</v>
      </c>
      <c r="O6" t="s">
        <v>51</v>
      </c>
      <c r="P6" t="s">
        <v>52</v>
      </c>
      <c r="Q6" t="s">
        <v>53</v>
      </c>
      <c r="R6" t="s">
        <v>57</v>
      </c>
      <c r="S6">
        <v>0.45</v>
      </c>
      <c r="T6">
        <v>0.55000000000000004</v>
      </c>
      <c r="U6">
        <v>0.7</v>
      </c>
      <c r="V6">
        <v>0.9</v>
      </c>
      <c r="W6" t="s">
        <v>57</v>
      </c>
      <c r="X6">
        <v>1</v>
      </c>
      <c r="Y6">
        <v>1</v>
      </c>
      <c r="Z6">
        <v>1</v>
      </c>
      <c r="AA6" t="s">
        <v>57</v>
      </c>
      <c r="AB6">
        <v>-2.5000000000000001E-3</v>
      </c>
      <c r="AC6">
        <v>-3.9500000000000004E-3</v>
      </c>
      <c r="AD6">
        <v>0</v>
      </c>
      <c r="AE6">
        <v>4.0000000000000001E-3</v>
      </c>
      <c r="AF6" t="s">
        <v>57</v>
      </c>
      <c r="AG6">
        <v>201</v>
      </c>
    </row>
    <row r="7" spans="1:33">
      <c r="A7">
        <v>6</v>
      </c>
      <c r="B7">
        <v>760.5</v>
      </c>
      <c r="C7">
        <v>1159.5</v>
      </c>
      <c r="D7">
        <v>4.5</v>
      </c>
      <c r="E7">
        <v>0.25</v>
      </c>
      <c r="F7">
        <v>9.625</v>
      </c>
      <c r="G7">
        <v>0.39500000000000002</v>
      </c>
      <c r="H7">
        <v>13.375</v>
      </c>
      <c r="I7">
        <v>0.43</v>
      </c>
      <c r="J7" t="s">
        <v>57</v>
      </c>
      <c r="K7" t="s">
        <v>57</v>
      </c>
      <c r="L7" t="s">
        <v>57</v>
      </c>
      <c r="M7" t="s">
        <v>57</v>
      </c>
      <c r="N7" t="s">
        <v>54</v>
      </c>
      <c r="O7" t="s">
        <v>55</v>
      </c>
      <c r="P7" t="s">
        <v>56</v>
      </c>
      <c r="Q7" t="s">
        <v>57</v>
      </c>
      <c r="R7" t="s">
        <v>57</v>
      </c>
      <c r="S7">
        <v>0.45</v>
      </c>
      <c r="T7">
        <v>0.55000000000000004</v>
      </c>
      <c r="U7">
        <v>0.7</v>
      </c>
      <c r="V7" t="s">
        <v>57</v>
      </c>
      <c r="W7" t="s">
        <v>57</v>
      </c>
      <c r="X7">
        <v>0.4</v>
      </c>
      <c r="Y7">
        <v>1</v>
      </c>
      <c r="Z7" t="s">
        <v>57</v>
      </c>
      <c r="AA7" t="s">
        <v>57</v>
      </c>
      <c r="AB7">
        <v>-2.5000000000000001E-3</v>
      </c>
      <c r="AC7">
        <v>6.3200000000000001E-3</v>
      </c>
      <c r="AD7">
        <v>0</v>
      </c>
      <c r="AE7" t="s">
        <v>57</v>
      </c>
      <c r="AF7" t="s">
        <v>57</v>
      </c>
      <c r="AG7">
        <v>201</v>
      </c>
    </row>
    <row r="8" spans="1:33">
      <c r="A8">
        <v>7</v>
      </c>
      <c r="B8">
        <v>1159.5</v>
      </c>
      <c r="C8">
        <v>1541.5</v>
      </c>
      <c r="D8">
        <v>4.5</v>
      </c>
      <c r="E8">
        <v>0.25</v>
      </c>
      <c r="F8">
        <v>7</v>
      </c>
      <c r="G8">
        <v>0.317</v>
      </c>
      <c r="H8">
        <v>9.625</v>
      </c>
      <c r="I8">
        <v>0.39500000000000002</v>
      </c>
      <c r="J8">
        <v>13.375</v>
      </c>
      <c r="K8">
        <v>0.43</v>
      </c>
      <c r="L8" t="s">
        <v>57</v>
      </c>
      <c r="M8" t="s">
        <v>57</v>
      </c>
      <c r="N8" t="s">
        <v>58</v>
      </c>
      <c r="O8" t="s">
        <v>59</v>
      </c>
      <c r="P8" t="s">
        <v>60</v>
      </c>
      <c r="Q8" t="s">
        <v>61</v>
      </c>
      <c r="R8" t="s">
        <v>57</v>
      </c>
      <c r="S8">
        <v>0.45</v>
      </c>
      <c r="T8">
        <v>0.55000000000000004</v>
      </c>
      <c r="U8">
        <v>0.7</v>
      </c>
      <c r="V8">
        <v>0.9</v>
      </c>
      <c r="W8" t="s">
        <v>57</v>
      </c>
      <c r="X8">
        <v>1</v>
      </c>
      <c r="Y8">
        <v>1</v>
      </c>
      <c r="Z8">
        <v>1</v>
      </c>
      <c r="AA8" t="s">
        <v>57</v>
      </c>
      <c r="AB8">
        <v>-4.0000000000000001E-3</v>
      </c>
      <c r="AC8">
        <v>4.1209999999999997E-3</v>
      </c>
      <c r="AD8">
        <v>-6.3200000000000001E-3</v>
      </c>
      <c r="AE8">
        <v>4.0000000000000001E-3</v>
      </c>
      <c r="AF8" t="s">
        <v>57</v>
      </c>
      <c r="AG8">
        <v>201</v>
      </c>
    </row>
    <row r="9" spans="1:33">
      <c r="A9">
        <v>8</v>
      </c>
      <c r="B9">
        <v>1541.5</v>
      </c>
      <c r="C9">
        <v>1623.9</v>
      </c>
      <c r="D9">
        <v>4.5</v>
      </c>
      <c r="E9">
        <v>0.25</v>
      </c>
      <c r="F9">
        <v>7</v>
      </c>
      <c r="G9">
        <v>0.317</v>
      </c>
      <c r="H9">
        <v>9.625</v>
      </c>
      <c r="I9">
        <v>0.39500000000000002</v>
      </c>
      <c r="J9" t="s">
        <v>57</v>
      </c>
      <c r="K9" t="s">
        <v>57</v>
      </c>
      <c r="L9" t="s">
        <v>57</v>
      </c>
      <c r="M9" t="s">
        <v>57</v>
      </c>
      <c r="N9" t="s">
        <v>50</v>
      </c>
      <c r="O9" t="s">
        <v>55</v>
      </c>
      <c r="P9" t="s">
        <v>60</v>
      </c>
      <c r="Q9" t="s">
        <v>57</v>
      </c>
      <c r="R9" t="s">
        <v>57</v>
      </c>
      <c r="S9">
        <v>0.45</v>
      </c>
      <c r="T9">
        <v>0.55000000000000004</v>
      </c>
      <c r="U9">
        <v>0.7</v>
      </c>
      <c r="V9" t="s">
        <v>57</v>
      </c>
      <c r="W9" t="s">
        <v>57</v>
      </c>
      <c r="X9">
        <v>1</v>
      </c>
      <c r="Y9">
        <v>1</v>
      </c>
      <c r="Z9" t="s">
        <v>57</v>
      </c>
      <c r="AA9" t="s">
        <v>57</v>
      </c>
      <c r="AB9">
        <v>-4.0000000000000001E-3</v>
      </c>
      <c r="AC9">
        <v>-3.1700000000000001E-3</v>
      </c>
      <c r="AD9">
        <v>0</v>
      </c>
      <c r="AE9" t="s">
        <v>57</v>
      </c>
      <c r="AF9" t="s">
        <v>57</v>
      </c>
      <c r="AG9">
        <v>201</v>
      </c>
    </row>
    <row r="10" spans="1:33">
      <c r="A10">
        <v>9</v>
      </c>
      <c r="B10">
        <v>1623.9</v>
      </c>
      <c r="C10">
        <v>2269.0500000000002</v>
      </c>
      <c r="D10">
        <v>4.5</v>
      </c>
      <c r="E10">
        <v>0.25</v>
      </c>
      <c r="F10">
        <v>7</v>
      </c>
      <c r="G10">
        <v>0.317</v>
      </c>
      <c r="H10">
        <v>9.625</v>
      </c>
      <c r="I10">
        <v>0.39500000000000002</v>
      </c>
      <c r="J10" t="s">
        <v>57</v>
      </c>
      <c r="K10" t="s">
        <v>57</v>
      </c>
      <c r="L10" t="s">
        <v>57</v>
      </c>
      <c r="M10" t="s">
        <v>57</v>
      </c>
      <c r="N10" t="s">
        <v>50</v>
      </c>
      <c r="O10" t="s">
        <v>55</v>
      </c>
      <c r="P10" t="s">
        <v>60</v>
      </c>
      <c r="Q10" t="s">
        <v>57</v>
      </c>
      <c r="R10" t="s">
        <v>57</v>
      </c>
      <c r="S10">
        <v>0.45</v>
      </c>
      <c r="T10">
        <v>0.55000000000000004</v>
      </c>
      <c r="U10">
        <v>0.7</v>
      </c>
      <c r="V10" t="s">
        <v>57</v>
      </c>
      <c r="W10" t="s">
        <v>57</v>
      </c>
      <c r="X10">
        <v>1</v>
      </c>
      <c r="Y10">
        <v>1</v>
      </c>
      <c r="Z10" t="s">
        <v>57</v>
      </c>
      <c r="AA10" t="s">
        <v>57</v>
      </c>
      <c r="AB10">
        <v>-4.0000000000000001E-3</v>
      </c>
      <c r="AC10">
        <v>-3.1700000000000001E-3</v>
      </c>
      <c r="AD10">
        <v>0</v>
      </c>
      <c r="AE10" t="s">
        <v>57</v>
      </c>
      <c r="AF10" t="s">
        <v>57</v>
      </c>
      <c r="AG10">
        <v>201</v>
      </c>
    </row>
    <row r="11" spans="1:33">
      <c r="A11">
        <v>10</v>
      </c>
      <c r="B11">
        <v>2269.0500000000002</v>
      </c>
      <c r="C11">
        <v>2310.6</v>
      </c>
      <c r="D11">
        <v>4.5</v>
      </c>
      <c r="E11">
        <v>0.25</v>
      </c>
      <c r="F11">
        <v>7</v>
      </c>
      <c r="G11">
        <v>0.317</v>
      </c>
      <c r="H11">
        <v>9.625</v>
      </c>
      <c r="I11">
        <v>0.39500000000000002</v>
      </c>
      <c r="J11" t="s">
        <v>57</v>
      </c>
      <c r="K11" t="s">
        <v>57</v>
      </c>
      <c r="L11" t="s">
        <v>57</v>
      </c>
      <c r="M11" t="s">
        <v>57</v>
      </c>
      <c r="N11" t="s">
        <v>50</v>
      </c>
      <c r="O11" t="s">
        <v>55</v>
      </c>
      <c r="P11" t="s">
        <v>60</v>
      </c>
      <c r="Q11" t="s">
        <v>57</v>
      </c>
      <c r="R11" t="s">
        <v>57</v>
      </c>
      <c r="S11">
        <v>0.45</v>
      </c>
      <c r="T11">
        <v>0.55000000000000004</v>
      </c>
      <c r="U11">
        <v>0.7</v>
      </c>
      <c r="V11" t="s">
        <v>57</v>
      </c>
      <c r="W11" t="s">
        <v>57</v>
      </c>
      <c r="X11">
        <v>1</v>
      </c>
      <c r="Y11">
        <v>1</v>
      </c>
      <c r="Z11" t="s">
        <v>57</v>
      </c>
      <c r="AA11" t="s">
        <v>57</v>
      </c>
      <c r="AB11">
        <v>-4.0000000000000001E-3</v>
      </c>
      <c r="AC11">
        <v>-3.1700000000000001E-3</v>
      </c>
      <c r="AD11">
        <v>0</v>
      </c>
      <c r="AE11" t="s">
        <v>57</v>
      </c>
      <c r="AF11" t="s">
        <v>57</v>
      </c>
      <c r="AG11">
        <v>201</v>
      </c>
    </row>
    <row r="12" spans="1:33">
      <c r="A12">
        <v>11</v>
      </c>
      <c r="B12">
        <v>2310.6</v>
      </c>
      <c r="C12">
        <v>2442.7199999999998</v>
      </c>
      <c r="D12">
        <v>4.5</v>
      </c>
      <c r="E12">
        <v>0.25</v>
      </c>
      <c r="F12">
        <v>7</v>
      </c>
      <c r="G12">
        <v>0.317</v>
      </c>
      <c r="H12">
        <v>9.625</v>
      </c>
      <c r="I12">
        <v>0.39500000000000002</v>
      </c>
      <c r="J12" t="s">
        <v>57</v>
      </c>
      <c r="K12" t="s">
        <v>57</v>
      </c>
      <c r="L12" t="s">
        <v>57</v>
      </c>
      <c r="M12" t="s">
        <v>57</v>
      </c>
      <c r="N12" t="s">
        <v>50</v>
      </c>
      <c r="O12" t="s">
        <v>55</v>
      </c>
      <c r="P12" t="s">
        <v>60</v>
      </c>
      <c r="Q12" t="s">
        <v>57</v>
      </c>
      <c r="R12" t="s">
        <v>57</v>
      </c>
      <c r="S12">
        <v>0.45</v>
      </c>
      <c r="T12">
        <v>0.55000000000000004</v>
      </c>
      <c r="U12">
        <v>0.7</v>
      </c>
      <c r="V12" t="s">
        <v>57</v>
      </c>
      <c r="W12" t="s">
        <v>57</v>
      </c>
      <c r="X12">
        <v>1</v>
      </c>
      <c r="Y12">
        <v>1</v>
      </c>
      <c r="Z12" t="s">
        <v>57</v>
      </c>
      <c r="AA12" t="s">
        <v>57</v>
      </c>
      <c r="AB12">
        <v>-4.0000000000000001E-3</v>
      </c>
      <c r="AC12">
        <v>-3.1700000000000001E-3</v>
      </c>
      <c r="AD12">
        <v>0</v>
      </c>
      <c r="AE12" t="s">
        <v>57</v>
      </c>
      <c r="AF12" t="s">
        <v>57</v>
      </c>
      <c r="AG12">
        <v>201</v>
      </c>
    </row>
    <row r="13" spans="1:33">
      <c r="A13">
        <v>12</v>
      </c>
      <c r="B13">
        <v>2442.7199999999998</v>
      </c>
      <c r="C13">
        <v>2480.08</v>
      </c>
      <c r="D13">
        <v>4.5</v>
      </c>
      <c r="E13">
        <v>0.25</v>
      </c>
      <c r="F13">
        <v>7</v>
      </c>
      <c r="G13">
        <v>0.317</v>
      </c>
      <c r="H13">
        <v>9.625</v>
      </c>
      <c r="I13">
        <v>0.39500000000000002</v>
      </c>
      <c r="J13" t="s">
        <v>57</v>
      </c>
      <c r="K13" t="s">
        <v>57</v>
      </c>
      <c r="L13" t="s">
        <v>57</v>
      </c>
      <c r="M13" t="s">
        <v>57</v>
      </c>
      <c r="N13" t="s">
        <v>50</v>
      </c>
      <c r="O13" t="s">
        <v>55</v>
      </c>
      <c r="P13" t="s">
        <v>60</v>
      </c>
      <c r="Q13" t="s">
        <v>57</v>
      </c>
      <c r="R13" t="s">
        <v>57</v>
      </c>
      <c r="S13">
        <v>0.45</v>
      </c>
      <c r="T13">
        <v>0.55000000000000004</v>
      </c>
      <c r="U13">
        <v>0.7</v>
      </c>
      <c r="V13" t="s">
        <v>57</v>
      </c>
      <c r="W13" t="s">
        <v>57</v>
      </c>
      <c r="X13">
        <v>1</v>
      </c>
      <c r="Y13">
        <v>1</v>
      </c>
      <c r="Z13" t="s">
        <v>57</v>
      </c>
      <c r="AA13" t="s">
        <v>57</v>
      </c>
      <c r="AB13">
        <v>-4.0000000000000001E-3</v>
      </c>
      <c r="AC13">
        <v>-3.1700000000000001E-3</v>
      </c>
      <c r="AD13">
        <v>0</v>
      </c>
      <c r="AE13" t="s">
        <v>57</v>
      </c>
      <c r="AF13" t="s">
        <v>57</v>
      </c>
      <c r="AG13">
        <v>201</v>
      </c>
    </row>
    <row r="14" spans="1:33">
      <c r="A14">
        <v>13</v>
      </c>
      <c r="B14">
        <v>2480.08</v>
      </c>
      <c r="C14">
        <v>3425.72</v>
      </c>
      <c r="D14">
        <v>4.5</v>
      </c>
      <c r="E14">
        <v>0.25</v>
      </c>
      <c r="F14">
        <v>7</v>
      </c>
      <c r="G14">
        <v>0.317</v>
      </c>
      <c r="H14">
        <v>9.625</v>
      </c>
      <c r="I14">
        <v>0.39500000000000002</v>
      </c>
      <c r="J14" t="s">
        <v>57</v>
      </c>
      <c r="K14" t="s">
        <v>57</v>
      </c>
      <c r="L14" t="s">
        <v>57</v>
      </c>
      <c r="M14" t="s">
        <v>57</v>
      </c>
      <c r="N14" t="s">
        <v>50</v>
      </c>
      <c r="O14" t="s">
        <v>55</v>
      </c>
      <c r="P14" t="s">
        <v>60</v>
      </c>
      <c r="Q14" t="s">
        <v>57</v>
      </c>
      <c r="R14" t="s">
        <v>57</v>
      </c>
      <c r="S14">
        <v>0.45</v>
      </c>
      <c r="T14">
        <v>0.55000000000000004</v>
      </c>
      <c r="U14">
        <v>0.7</v>
      </c>
      <c r="V14" t="s">
        <v>57</v>
      </c>
      <c r="W14" t="s">
        <v>57</v>
      </c>
      <c r="X14">
        <v>1</v>
      </c>
      <c r="Y14">
        <v>1</v>
      </c>
      <c r="Z14" t="s">
        <v>57</v>
      </c>
      <c r="AA14" t="s">
        <v>57</v>
      </c>
      <c r="AB14">
        <v>-4.0000000000000001E-3</v>
      </c>
      <c r="AC14">
        <v>-3.1700000000000001E-3</v>
      </c>
      <c r="AD14">
        <v>0</v>
      </c>
      <c r="AE14" t="s">
        <v>57</v>
      </c>
      <c r="AF14" t="s">
        <v>57</v>
      </c>
      <c r="AG14">
        <v>201</v>
      </c>
    </row>
    <row r="15" spans="1:33">
      <c r="A15">
        <v>14</v>
      </c>
      <c r="B15">
        <v>3425.72</v>
      </c>
      <c r="C15">
        <v>3464.82</v>
      </c>
      <c r="D15">
        <v>4.5</v>
      </c>
      <c r="E15">
        <v>0.25</v>
      </c>
      <c r="F15">
        <v>7</v>
      </c>
      <c r="G15">
        <v>0.317</v>
      </c>
      <c r="H15">
        <v>9.625</v>
      </c>
      <c r="I15">
        <v>0.39500000000000002</v>
      </c>
      <c r="J15" t="s">
        <v>57</v>
      </c>
      <c r="K15" t="s">
        <v>57</v>
      </c>
      <c r="L15" t="s">
        <v>57</v>
      </c>
      <c r="M15" t="s">
        <v>57</v>
      </c>
      <c r="N15" t="s">
        <v>50</v>
      </c>
      <c r="O15" t="s">
        <v>55</v>
      </c>
      <c r="P15" t="s">
        <v>60</v>
      </c>
      <c r="Q15" t="s">
        <v>57</v>
      </c>
      <c r="R15" t="s">
        <v>57</v>
      </c>
      <c r="S15">
        <v>0.45</v>
      </c>
      <c r="T15">
        <v>0.55000000000000004</v>
      </c>
      <c r="U15">
        <v>0.7</v>
      </c>
      <c r="V15" t="s">
        <v>57</v>
      </c>
      <c r="W15" t="s">
        <v>57</v>
      </c>
      <c r="X15">
        <v>1</v>
      </c>
      <c r="Y15">
        <v>1</v>
      </c>
      <c r="Z15" t="s">
        <v>57</v>
      </c>
      <c r="AA15" t="s">
        <v>57</v>
      </c>
      <c r="AB15">
        <v>-4.0000000000000001E-3</v>
      </c>
      <c r="AC15">
        <v>-3.1700000000000001E-3</v>
      </c>
      <c r="AD15">
        <v>0</v>
      </c>
      <c r="AE15" t="s">
        <v>57</v>
      </c>
      <c r="AF15" t="s">
        <v>57</v>
      </c>
      <c r="AG15">
        <v>201</v>
      </c>
    </row>
    <row r="16" spans="1:33">
      <c r="A16">
        <v>15</v>
      </c>
      <c r="B16">
        <v>3464.82</v>
      </c>
      <c r="C16">
        <v>3614</v>
      </c>
      <c r="D16">
        <v>4.5</v>
      </c>
      <c r="E16">
        <v>0.25</v>
      </c>
      <c r="F16">
        <v>7</v>
      </c>
      <c r="G16">
        <v>0.317</v>
      </c>
      <c r="H16">
        <v>9.625</v>
      </c>
      <c r="I16">
        <v>0.39500000000000002</v>
      </c>
      <c r="J16" t="s">
        <v>57</v>
      </c>
      <c r="K16" t="s">
        <v>57</v>
      </c>
      <c r="L16" t="s">
        <v>57</v>
      </c>
      <c r="M16" t="s">
        <v>57</v>
      </c>
      <c r="N16" t="s">
        <v>50</v>
      </c>
      <c r="O16" t="s">
        <v>55</v>
      </c>
      <c r="P16" t="s">
        <v>60</v>
      </c>
      <c r="Q16" t="s">
        <v>57</v>
      </c>
      <c r="R16" t="s">
        <v>57</v>
      </c>
      <c r="S16">
        <v>0.45</v>
      </c>
      <c r="T16">
        <v>0.55000000000000004</v>
      </c>
      <c r="U16">
        <v>0.7</v>
      </c>
      <c r="V16" t="s">
        <v>57</v>
      </c>
      <c r="W16" t="s">
        <v>57</v>
      </c>
      <c r="X16">
        <v>1</v>
      </c>
      <c r="Y16">
        <v>1</v>
      </c>
      <c r="Z16" t="s">
        <v>57</v>
      </c>
      <c r="AA16" t="s">
        <v>57</v>
      </c>
      <c r="AB16">
        <v>-4.0000000000000001E-3</v>
      </c>
      <c r="AC16">
        <v>-3.1700000000000001E-3</v>
      </c>
      <c r="AD16">
        <v>0</v>
      </c>
      <c r="AE16" t="s">
        <v>57</v>
      </c>
      <c r="AF16" t="s">
        <v>57</v>
      </c>
      <c r="AG16">
        <v>201</v>
      </c>
    </row>
    <row r="17" spans="1:33">
      <c r="A17">
        <v>16</v>
      </c>
      <c r="B17">
        <v>3614</v>
      </c>
      <c r="C17">
        <v>3653.28</v>
      </c>
      <c r="D17">
        <v>4.5</v>
      </c>
      <c r="E17">
        <v>0.25</v>
      </c>
      <c r="F17">
        <v>7</v>
      </c>
      <c r="G17">
        <v>0.317</v>
      </c>
      <c r="H17">
        <v>9.625</v>
      </c>
      <c r="I17">
        <v>0.39500000000000002</v>
      </c>
      <c r="J17" t="s">
        <v>57</v>
      </c>
      <c r="K17" t="s">
        <v>57</v>
      </c>
      <c r="L17" t="s">
        <v>57</v>
      </c>
      <c r="M17" t="s">
        <v>57</v>
      </c>
      <c r="N17" t="s">
        <v>50</v>
      </c>
      <c r="O17" t="s">
        <v>55</v>
      </c>
      <c r="P17" t="s">
        <v>60</v>
      </c>
      <c r="Q17" t="s">
        <v>57</v>
      </c>
      <c r="R17" t="s">
        <v>57</v>
      </c>
      <c r="S17">
        <v>0.45</v>
      </c>
      <c r="T17">
        <v>0.55000000000000004</v>
      </c>
      <c r="U17">
        <v>0.7</v>
      </c>
      <c r="V17" t="s">
        <v>57</v>
      </c>
      <c r="W17" t="s">
        <v>57</v>
      </c>
      <c r="X17">
        <v>1</v>
      </c>
      <c r="Y17">
        <v>1</v>
      </c>
      <c r="Z17" t="s">
        <v>57</v>
      </c>
      <c r="AA17" t="s">
        <v>57</v>
      </c>
      <c r="AB17">
        <v>-4.0000000000000001E-3</v>
      </c>
      <c r="AC17">
        <v>-3.1700000000000001E-3</v>
      </c>
      <c r="AD17">
        <v>-1.1900000000000001E-2</v>
      </c>
      <c r="AE17" t="s">
        <v>57</v>
      </c>
      <c r="AF17" t="s">
        <v>57</v>
      </c>
      <c r="AG17">
        <v>201</v>
      </c>
    </row>
    <row r="18" spans="1:33">
      <c r="A18">
        <v>17</v>
      </c>
      <c r="B18">
        <v>3653.28</v>
      </c>
      <c r="C18">
        <v>3771.2</v>
      </c>
      <c r="D18">
        <v>4.5</v>
      </c>
      <c r="E18">
        <v>0.25</v>
      </c>
      <c r="F18">
        <v>7</v>
      </c>
      <c r="G18">
        <v>0.317</v>
      </c>
      <c r="H18">
        <v>9.625</v>
      </c>
      <c r="I18">
        <v>0.39500000000000002</v>
      </c>
      <c r="J18" t="s">
        <v>57</v>
      </c>
      <c r="K18" t="s">
        <v>57</v>
      </c>
      <c r="L18" t="s">
        <v>57</v>
      </c>
      <c r="M18" t="s">
        <v>57</v>
      </c>
      <c r="N18" t="s">
        <v>50</v>
      </c>
      <c r="O18" t="s">
        <v>55</v>
      </c>
      <c r="P18" t="s">
        <v>60</v>
      </c>
      <c r="Q18" t="s">
        <v>57</v>
      </c>
      <c r="R18" t="s">
        <v>57</v>
      </c>
      <c r="S18">
        <v>0.45</v>
      </c>
      <c r="T18">
        <v>0.55000000000000004</v>
      </c>
      <c r="U18">
        <v>0.7</v>
      </c>
      <c r="V18" t="s">
        <v>57</v>
      </c>
      <c r="W18" t="s">
        <v>57</v>
      </c>
      <c r="X18">
        <v>1</v>
      </c>
      <c r="Y18">
        <v>1</v>
      </c>
      <c r="Z18" t="s">
        <v>57</v>
      </c>
      <c r="AA18" t="s">
        <v>57</v>
      </c>
      <c r="AB18">
        <v>-4.0000000000000001E-3</v>
      </c>
      <c r="AC18">
        <v>-3.1700000000000001E-3</v>
      </c>
      <c r="AD18">
        <v>0</v>
      </c>
      <c r="AE18" t="s">
        <v>57</v>
      </c>
      <c r="AF18" t="s">
        <v>57</v>
      </c>
      <c r="AG18">
        <v>201</v>
      </c>
    </row>
    <row r="19" spans="1:33">
      <c r="A19">
        <v>18</v>
      </c>
      <c r="B19">
        <v>3771.2</v>
      </c>
      <c r="C19">
        <v>3810.95</v>
      </c>
      <c r="D19">
        <v>4.5</v>
      </c>
      <c r="E19">
        <v>0.25</v>
      </c>
      <c r="F19">
        <v>7</v>
      </c>
      <c r="G19">
        <v>0.317</v>
      </c>
      <c r="H19">
        <v>9.625</v>
      </c>
      <c r="I19">
        <v>0.39500000000000002</v>
      </c>
      <c r="J19" t="s">
        <v>57</v>
      </c>
      <c r="K19" t="s">
        <v>57</v>
      </c>
      <c r="L19" t="s">
        <v>57</v>
      </c>
      <c r="M19" t="s">
        <v>57</v>
      </c>
      <c r="N19" t="s">
        <v>50</v>
      </c>
      <c r="O19" t="s">
        <v>55</v>
      </c>
      <c r="P19" t="s">
        <v>60</v>
      </c>
      <c r="Q19" t="s">
        <v>57</v>
      </c>
      <c r="R19" t="s">
        <v>57</v>
      </c>
      <c r="S19">
        <v>0.45</v>
      </c>
      <c r="T19">
        <v>0.55000000000000004</v>
      </c>
      <c r="U19">
        <v>0.7</v>
      </c>
      <c r="V19" t="s">
        <v>57</v>
      </c>
      <c r="W19" t="s">
        <v>57</v>
      </c>
      <c r="X19">
        <v>1</v>
      </c>
      <c r="Y19">
        <v>1</v>
      </c>
      <c r="Z19" t="s">
        <v>57</v>
      </c>
      <c r="AA19" t="s">
        <v>57</v>
      </c>
      <c r="AB19">
        <v>-4.0000000000000001E-3</v>
      </c>
      <c r="AC19">
        <v>-3.1700000000000001E-3</v>
      </c>
      <c r="AD19">
        <v>0</v>
      </c>
      <c r="AE19" t="s">
        <v>57</v>
      </c>
      <c r="AF19" t="s">
        <v>57</v>
      </c>
      <c r="AG19">
        <v>201</v>
      </c>
    </row>
    <row r="20" spans="1:33">
      <c r="A20">
        <v>19</v>
      </c>
      <c r="B20">
        <v>3810.95</v>
      </c>
      <c r="C20">
        <v>4179.7299999999996</v>
      </c>
      <c r="D20">
        <v>4.5</v>
      </c>
      <c r="E20">
        <v>0.25</v>
      </c>
      <c r="F20">
        <v>7</v>
      </c>
      <c r="G20">
        <v>0.317</v>
      </c>
      <c r="H20">
        <v>9.625</v>
      </c>
      <c r="I20">
        <v>0.39500000000000002</v>
      </c>
      <c r="J20" t="s">
        <v>57</v>
      </c>
      <c r="K20" t="s">
        <v>57</v>
      </c>
      <c r="L20" t="s">
        <v>57</v>
      </c>
      <c r="M20" t="s">
        <v>57</v>
      </c>
      <c r="N20" t="s">
        <v>50</v>
      </c>
      <c r="O20" t="s">
        <v>55</v>
      </c>
      <c r="P20" t="s">
        <v>60</v>
      </c>
      <c r="Q20" t="s">
        <v>57</v>
      </c>
      <c r="R20" t="s">
        <v>57</v>
      </c>
      <c r="S20">
        <v>0.45</v>
      </c>
      <c r="T20">
        <v>0.55000000000000004</v>
      </c>
      <c r="U20">
        <v>0.7</v>
      </c>
      <c r="V20" t="s">
        <v>57</v>
      </c>
      <c r="W20" t="s">
        <v>57</v>
      </c>
      <c r="X20">
        <v>1</v>
      </c>
      <c r="Y20">
        <v>1</v>
      </c>
      <c r="Z20" t="s">
        <v>57</v>
      </c>
      <c r="AA20" t="s">
        <v>57</v>
      </c>
      <c r="AB20">
        <v>-4.0000000000000001E-3</v>
      </c>
      <c r="AC20">
        <v>-3.1700000000000001E-3</v>
      </c>
      <c r="AD20">
        <v>0</v>
      </c>
      <c r="AE20" t="s">
        <v>57</v>
      </c>
      <c r="AF20" t="s">
        <v>57</v>
      </c>
      <c r="AG20">
        <v>201</v>
      </c>
    </row>
    <row r="21" spans="1:33">
      <c r="A21">
        <v>20</v>
      </c>
      <c r="B21">
        <v>4179.7299999999996</v>
      </c>
      <c r="C21">
        <v>4261.8599999999997</v>
      </c>
      <c r="D21">
        <v>4.5</v>
      </c>
      <c r="E21">
        <v>0.25</v>
      </c>
      <c r="F21">
        <v>7</v>
      </c>
      <c r="G21">
        <v>0.317</v>
      </c>
      <c r="H21">
        <v>9.625</v>
      </c>
      <c r="I21">
        <v>0.39500000000000002</v>
      </c>
      <c r="J21" t="s">
        <v>57</v>
      </c>
      <c r="K21" t="s">
        <v>57</v>
      </c>
      <c r="L21" t="s">
        <v>57</v>
      </c>
      <c r="M21" t="s">
        <v>57</v>
      </c>
      <c r="N21" t="s">
        <v>50</v>
      </c>
      <c r="O21" t="s">
        <v>55</v>
      </c>
      <c r="P21" t="s">
        <v>60</v>
      </c>
      <c r="Q21" t="s">
        <v>57</v>
      </c>
      <c r="R21" t="s">
        <v>57</v>
      </c>
      <c r="S21">
        <v>0.45</v>
      </c>
      <c r="T21">
        <v>0.55000000000000004</v>
      </c>
      <c r="U21">
        <v>0.7</v>
      </c>
      <c r="V21" t="s">
        <v>57</v>
      </c>
      <c r="W21" t="s">
        <v>57</v>
      </c>
      <c r="X21">
        <v>1</v>
      </c>
      <c r="Y21">
        <v>1</v>
      </c>
      <c r="Z21" t="s">
        <v>57</v>
      </c>
      <c r="AA21" t="s">
        <v>57</v>
      </c>
      <c r="AB21">
        <v>-4.0000000000000001E-3</v>
      </c>
      <c r="AC21">
        <v>-3.1700000000000001E-3</v>
      </c>
      <c r="AD21">
        <v>0</v>
      </c>
      <c r="AE21" t="s">
        <v>57</v>
      </c>
      <c r="AF21" t="s">
        <v>57</v>
      </c>
      <c r="AG21">
        <v>201</v>
      </c>
    </row>
    <row r="22" spans="1:33">
      <c r="A22">
        <v>21</v>
      </c>
      <c r="B22">
        <v>4261.8599999999997</v>
      </c>
      <c r="C22">
        <v>5271.5</v>
      </c>
      <c r="D22">
        <v>4.5</v>
      </c>
      <c r="E22">
        <v>0.25</v>
      </c>
      <c r="F22">
        <v>7</v>
      </c>
      <c r="G22">
        <v>0.317</v>
      </c>
      <c r="H22">
        <v>9.625</v>
      </c>
      <c r="I22">
        <v>0.39500000000000002</v>
      </c>
      <c r="J22" t="s">
        <v>57</v>
      </c>
      <c r="K22" t="s">
        <v>57</v>
      </c>
      <c r="L22" t="s">
        <v>57</v>
      </c>
      <c r="M22" t="s">
        <v>57</v>
      </c>
      <c r="N22" t="s">
        <v>50</v>
      </c>
      <c r="O22" t="s">
        <v>55</v>
      </c>
      <c r="P22" t="s">
        <v>60</v>
      </c>
      <c r="Q22" t="s">
        <v>57</v>
      </c>
      <c r="R22" t="s">
        <v>57</v>
      </c>
      <c r="S22">
        <v>0.45</v>
      </c>
      <c r="T22">
        <v>0.55000000000000004</v>
      </c>
      <c r="U22">
        <v>0.7</v>
      </c>
      <c r="V22" t="s">
        <v>57</v>
      </c>
      <c r="W22" t="s">
        <v>57</v>
      </c>
      <c r="X22">
        <v>1</v>
      </c>
      <c r="Y22">
        <v>1</v>
      </c>
      <c r="Z22" t="s">
        <v>57</v>
      </c>
      <c r="AA22" t="s">
        <v>57</v>
      </c>
      <c r="AB22">
        <v>-4.0000000000000001E-3</v>
      </c>
      <c r="AC22">
        <v>-3.1700000000000001E-3</v>
      </c>
      <c r="AD22">
        <v>0</v>
      </c>
      <c r="AE22" t="s">
        <v>57</v>
      </c>
      <c r="AF22" t="s">
        <v>57</v>
      </c>
      <c r="AG22">
        <v>201</v>
      </c>
    </row>
    <row r="23" spans="1:33">
      <c r="A23">
        <v>22</v>
      </c>
      <c r="B23">
        <v>5271.5</v>
      </c>
      <c r="C23">
        <v>6765.95</v>
      </c>
      <c r="D23">
        <v>4.5</v>
      </c>
      <c r="E23">
        <v>0.25</v>
      </c>
      <c r="F23">
        <v>7</v>
      </c>
      <c r="G23">
        <v>0.317</v>
      </c>
      <c r="H23" t="s">
        <v>57</v>
      </c>
      <c r="I23" t="s">
        <v>57</v>
      </c>
      <c r="J23" t="s">
        <v>57</v>
      </c>
      <c r="K23" t="s">
        <v>57</v>
      </c>
      <c r="L23" t="s">
        <v>57</v>
      </c>
      <c r="M23" t="s">
        <v>57</v>
      </c>
      <c r="N23" t="s">
        <v>66</v>
      </c>
      <c r="O23" t="s">
        <v>55</v>
      </c>
      <c r="P23" t="s">
        <v>57</v>
      </c>
      <c r="Q23" t="s">
        <v>57</v>
      </c>
      <c r="R23" t="s">
        <v>57</v>
      </c>
      <c r="S23">
        <v>0.45</v>
      </c>
      <c r="T23">
        <v>0.55000000000000004</v>
      </c>
      <c r="U23" t="s">
        <v>57</v>
      </c>
      <c r="V23" t="s">
        <v>57</v>
      </c>
      <c r="W23" t="s">
        <v>57</v>
      </c>
      <c r="X23">
        <v>1</v>
      </c>
      <c r="Y23" t="s">
        <v>57</v>
      </c>
      <c r="Z23" t="s">
        <v>57</v>
      </c>
      <c r="AA23" t="s">
        <v>57</v>
      </c>
      <c r="AB23">
        <v>-7.0000000000000001E-3</v>
      </c>
      <c r="AC23">
        <v>-3.1700000000000001E-3</v>
      </c>
      <c r="AD23" t="s">
        <v>57</v>
      </c>
      <c r="AE23" t="s">
        <v>57</v>
      </c>
      <c r="AF23" t="s">
        <v>57</v>
      </c>
      <c r="AG23">
        <v>201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firstPipe</vt:lpstr>
      <vt:lpstr>secondPipe</vt:lpstr>
      <vt:lpstr>thirdPipe</vt:lpstr>
      <vt:lpstr>fourthPipe</vt:lpstr>
      <vt:lpstr>fifthPipe</vt:lpstr>
      <vt:lpstr>intervals MAIN</vt:lpstr>
      <vt:lpstr>OPS</vt:lpstr>
      <vt:lpstr>WELL_SCHEMATIC</vt:lpstr>
      <vt:lpstr>CHANNELS</vt:lpstr>
      <vt:lpstr>RAW</vt:lpstr>
      <vt:lpstr>PROC</vt:lpstr>
      <vt:lpstr>THICKNESS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Anita Parida</dc:creator>
  <cp:lastModifiedBy>Abdalla Adel</cp:lastModifiedBy>
  <cp:lastPrinted>2019-02-19T11:08:50Z</cp:lastPrinted>
  <dcterms:created xsi:type="dcterms:W3CDTF">2011-03-12T19:28:34Z</dcterms:created>
  <dcterms:modified xsi:type="dcterms:W3CDTF">2026-07-02T16:06:06Z</dcterms:modified>
</cp:coreProperties>
</file>