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 inventory" sheetId="1" state="visible" r:id="rId2"/>
    <sheet name="Pivot Table_car inventory_1" sheetId="2" state="visible" r:id="rId3"/>
  </sheets>
  <definedNames>
    <definedName function="false" hidden="true" localSheetId="0" name="_xlnm._FilterDatabase" vbProcedure="false">'car inventory'!$I$1:$I$53</definedName>
  </definedNames>
  <calcPr iterateCount="100" refMode="A1" iterate="false" iterateDelta="0.001"/>
  <pivotCaches>
    <pivotCache cacheId="1" r:id="rId5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<sst xmlns="http://schemas.openxmlformats.org/spreadsheetml/2006/main" count="227" uniqueCount="127">
  <si>
    <t xml:space="preserve">Car ID</t>
  </si>
  <si>
    <t xml:space="preserve">Make</t>
  </si>
  <si>
    <t xml:space="preserve">Make (Full Name)</t>
  </si>
  <si>
    <t xml:space="preserve">Model</t>
  </si>
  <si>
    <t xml:space="preserve">Model (Full Name)</t>
  </si>
  <si>
    <t xml:space="preserve">Manufacture Year</t>
  </si>
  <si>
    <t xml:space="preserve">Age</t>
  </si>
  <si>
    <t xml:space="preserve">Miles</t>
  </si>
  <si>
    <t xml:space="preserve">Miles / Year</t>
  </si>
  <si>
    <t xml:space="preserve">Color</t>
  </si>
  <si>
    <t xml:space="preserve">Driver</t>
  </si>
  <si>
    <t xml:space="preserve">Warantee Miles</t>
  </si>
  <si>
    <t xml:space="preserve">Covered?</t>
  </si>
  <si>
    <t xml:space="preserve">New Car ID</t>
  </si>
  <si>
    <t xml:space="preserve">FD06MTG001</t>
  </si>
  <si>
    <t xml:space="preserve">Black</t>
  </si>
  <si>
    <t xml:space="preserve">Smith</t>
  </si>
  <si>
    <t xml:space="preserve">FD06MTG002</t>
  </si>
  <si>
    <t xml:space="preserve">White</t>
  </si>
  <si>
    <t xml:space="preserve">McCall</t>
  </si>
  <si>
    <t xml:space="preserve">FD08MTG003</t>
  </si>
  <si>
    <t xml:space="preserve">Green</t>
  </si>
  <si>
    <t xml:space="preserve">Lyon</t>
  </si>
  <si>
    <t xml:space="preserve">FD08MTG004</t>
  </si>
  <si>
    <t xml:space="preserve">Jones</t>
  </si>
  <si>
    <t xml:space="preserve">FD08MTG005</t>
  </si>
  <si>
    <t xml:space="preserve">FD06FCS006</t>
  </si>
  <si>
    <t xml:space="preserve">Ewenty</t>
  </si>
  <si>
    <t xml:space="preserve">FD06FCS007</t>
  </si>
  <si>
    <t xml:space="preserve">FD09FCS008</t>
  </si>
  <si>
    <t xml:space="preserve">Howard</t>
  </si>
  <si>
    <t xml:space="preserve">FD13FCS009</t>
  </si>
  <si>
    <t xml:space="preserve">FD13FCS010</t>
  </si>
  <si>
    <t xml:space="preserve">Praulty</t>
  </si>
  <si>
    <t xml:space="preserve">FD12FCS011</t>
  </si>
  <si>
    <t xml:space="preserve">Yousef</t>
  </si>
  <si>
    <t xml:space="preserve">FD13FCS012</t>
  </si>
  <si>
    <t xml:space="preserve">Vizzini</t>
  </si>
  <si>
    <t xml:space="preserve">FD13FCS013</t>
  </si>
  <si>
    <t xml:space="preserve">Rodriguez</t>
  </si>
  <si>
    <t xml:space="preserve">GM09CMR014</t>
  </si>
  <si>
    <t xml:space="preserve">Santos</t>
  </si>
  <si>
    <t xml:space="preserve">GM12CMR015</t>
  </si>
  <si>
    <t xml:space="preserve">Bard</t>
  </si>
  <si>
    <t xml:space="preserve">GM14CMR016</t>
  </si>
  <si>
    <t xml:space="preserve">Torrens</t>
  </si>
  <si>
    <t xml:space="preserve">GM10SLV017</t>
  </si>
  <si>
    <t xml:space="preserve">Hulinski</t>
  </si>
  <si>
    <t xml:space="preserve">GM98SLV018</t>
  </si>
  <si>
    <t xml:space="preserve">GM00SLV019</t>
  </si>
  <si>
    <t xml:space="preserve">Blue</t>
  </si>
  <si>
    <t xml:space="preserve">TY96CAM020</t>
  </si>
  <si>
    <t xml:space="preserve">Chan</t>
  </si>
  <si>
    <t xml:space="preserve">TY98CAM021</t>
  </si>
  <si>
    <t xml:space="preserve">Swartz</t>
  </si>
  <si>
    <t xml:space="preserve">TY00CAM022</t>
  </si>
  <si>
    <t xml:space="preserve">TY02CAM023</t>
  </si>
  <si>
    <t xml:space="preserve">TY09CAM024</t>
  </si>
  <si>
    <t xml:space="preserve">TY02COR025</t>
  </si>
  <si>
    <t xml:space="preserve">Red</t>
  </si>
  <si>
    <t xml:space="preserve">Gaul</t>
  </si>
  <si>
    <t xml:space="preserve">TY03COR026</t>
  </si>
  <si>
    <t xml:space="preserve">TY14COR027</t>
  </si>
  <si>
    <t xml:space="preserve">TY12COR028</t>
  </si>
  <si>
    <t xml:space="preserve">TY12CAM029</t>
  </si>
  <si>
    <t xml:space="preserve">HO99CIV030</t>
  </si>
  <si>
    <t xml:space="preserve">HO01CIV031</t>
  </si>
  <si>
    <t xml:space="preserve">HO10CIV032</t>
  </si>
  <si>
    <t xml:space="preserve">HO10CIV033</t>
  </si>
  <si>
    <t xml:space="preserve">HO11CIV034</t>
  </si>
  <si>
    <t xml:space="preserve">HO12CIV035</t>
  </si>
  <si>
    <t xml:space="preserve">HO13CIV036</t>
  </si>
  <si>
    <t xml:space="preserve">HO05ODY037</t>
  </si>
  <si>
    <t xml:space="preserve">HO07ODY038</t>
  </si>
  <si>
    <t xml:space="preserve">HO08ODY039</t>
  </si>
  <si>
    <t xml:space="preserve">HO01OODY040</t>
  </si>
  <si>
    <t xml:space="preserve">HO14ODY041</t>
  </si>
  <si>
    <t xml:space="preserve">CR04PTC042</t>
  </si>
  <si>
    <t xml:space="preserve">CR07PTC043</t>
  </si>
  <si>
    <t xml:space="preserve">CR11PTC044</t>
  </si>
  <si>
    <t xml:space="preserve">CR99CAR045</t>
  </si>
  <si>
    <t xml:space="preserve">CR00CAR046</t>
  </si>
  <si>
    <t xml:space="preserve">CR04CAR047</t>
  </si>
  <si>
    <t xml:space="preserve">CR04CAR048</t>
  </si>
  <si>
    <t xml:space="preserve">HY11ELA049</t>
  </si>
  <si>
    <t xml:space="preserve">HY12ELA050</t>
  </si>
  <si>
    <t xml:space="preserve">HY13ELA051</t>
  </si>
  <si>
    <t xml:space="preserve">HY13ELA052</t>
  </si>
  <si>
    <t xml:space="preserve">Maker lookup table</t>
  </si>
  <si>
    <t xml:space="preserve">model lookup table</t>
  </si>
  <si>
    <t xml:space="preserve">CR</t>
  </si>
  <si>
    <t xml:space="preserve">Chrysler</t>
  </si>
  <si>
    <t xml:space="preserve">CAM</t>
  </si>
  <si>
    <t xml:space="preserve">Camery</t>
  </si>
  <si>
    <t xml:space="preserve">FD</t>
  </si>
  <si>
    <t xml:space="preserve">Ford</t>
  </si>
  <si>
    <t xml:space="preserve">CAR</t>
  </si>
  <si>
    <t xml:space="preserve">Caravan</t>
  </si>
  <si>
    <t xml:space="preserve">GM</t>
  </si>
  <si>
    <t xml:space="preserve">General Motors</t>
  </si>
  <si>
    <t xml:space="preserve">CIV</t>
  </si>
  <si>
    <t xml:space="preserve">Civic</t>
  </si>
  <si>
    <t xml:space="preserve">HO</t>
  </si>
  <si>
    <t xml:space="preserve">Honda</t>
  </si>
  <si>
    <t xml:space="preserve">CMR</t>
  </si>
  <si>
    <t xml:space="preserve">Camero</t>
  </si>
  <si>
    <t xml:space="preserve">HY</t>
  </si>
  <si>
    <t xml:space="preserve">Hundai</t>
  </si>
  <si>
    <t xml:space="preserve">COR</t>
  </si>
  <si>
    <t xml:space="preserve">Corola</t>
  </si>
  <si>
    <t xml:space="preserve">TY</t>
  </si>
  <si>
    <t xml:space="preserve">Toyota</t>
  </si>
  <si>
    <t xml:space="preserve">ELA</t>
  </si>
  <si>
    <t xml:space="preserve">Elantra</t>
  </si>
  <si>
    <t xml:space="preserve">FCS</t>
  </si>
  <si>
    <t xml:space="preserve">Focus</t>
  </si>
  <si>
    <t xml:space="preserve">MTG</t>
  </si>
  <si>
    <t xml:space="preserve">Mustang</t>
  </si>
  <si>
    <t xml:space="preserve">ODY</t>
  </si>
  <si>
    <t xml:space="preserve">Odyssey</t>
  </si>
  <si>
    <t xml:space="preserve">PTC</t>
  </si>
  <si>
    <t xml:space="preserve">PT Crsuiser</t>
  </si>
  <si>
    <t xml:space="preserve">SLV</t>
  </si>
  <si>
    <t xml:space="preserve">Silverado</t>
  </si>
  <si>
    <t xml:space="preserve">Sum - Miles / Year</t>
  </si>
  <si>
    <t xml:space="preserve">(empty)</t>
  </si>
  <si>
    <t xml:space="preserve">Total Result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</si>
</sst>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49">
    <dxf>
      <fill>
        <patternFill patternType="solid">
          <fgColor rgb="FF00A933"/>
        </patternFill>
      </fill>
    </dxf>
    <dxf>
      <fill>
        <patternFill patternType="solid">
          <fgColor rgb="FF46C125"/>
        </patternFill>
      </fill>
    </dxf>
    <dxf>
      <fill>
        <patternFill patternType="solid">
          <fgColor rgb="FF53C522"/>
        </patternFill>
      </fill>
    </dxf>
    <dxf>
      <fill>
        <patternFill patternType="solid">
          <fgColor rgb="FF5DC920"/>
        </patternFill>
      </fill>
    </dxf>
    <dxf>
      <fill>
        <patternFill patternType="solid">
          <fgColor rgb="FF78D21B"/>
        </patternFill>
      </fill>
    </dxf>
    <dxf>
      <fill>
        <patternFill patternType="solid">
          <fgColor rgb="FF83D618"/>
        </patternFill>
      </fill>
    </dxf>
    <dxf>
      <fill>
        <patternFill patternType="solid">
          <fgColor rgb="FF84D618"/>
        </patternFill>
      </fill>
    </dxf>
    <dxf>
      <fill>
        <patternFill patternType="solid">
          <fgColor rgb="FF8AD817"/>
        </patternFill>
      </fill>
    </dxf>
    <dxf>
      <fill>
        <patternFill patternType="solid">
          <fgColor rgb="FF90DA16"/>
        </patternFill>
      </fill>
    </dxf>
    <dxf>
      <fill>
        <patternFill patternType="solid">
          <fgColor rgb="FF91DA16"/>
        </patternFill>
      </fill>
    </dxf>
    <dxf>
      <fill>
        <patternFill patternType="solid">
          <fgColor rgb="FF95DC15"/>
        </patternFill>
      </fill>
    </dxf>
    <dxf>
      <fill>
        <patternFill patternType="solid">
          <fgColor rgb="FF98DD14"/>
        </patternFill>
      </fill>
    </dxf>
    <dxf>
      <fill>
        <patternFill patternType="solid">
          <fgColor rgb="FFA5E112"/>
        </patternFill>
      </fill>
    </dxf>
    <dxf>
      <fill>
        <patternFill patternType="solid">
          <fgColor rgb="FFADE410"/>
        </patternFill>
      </fill>
    </dxf>
    <dxf>
      <fill>
        <patternFill patternType="solid">
          <fgColor rgb="FFB6E70E"/>
        </patternFill>
      </fill>
    </dxf>
    <dxf>
      <fill>
        <patternFill patternType="solid">
          <fgColor rgb="FFBEE90D"/>
        </patternFill>
      </fill>
    </dxf>
    <dxf>
      <fill>
        <patternFill patternType="solid">
          <fgColor rgb="FFBFEA0C"/>
        </patternFill>
      </fill>
    </dxf>
    <dxf>
      <fill>
        <patternFill patternType="solid">
          <fgColor rgb="FFCAEE0A"/>
        </patternFill>
      </fill>
    </dxf>
    <dxf>
      <fill>
        <patternFill patternType="solid">
          <fgColor rgb="FFE5F605"/>
        </patternFill>
      </fill>
    </dxf>
    <dxf>
      <fill>
        <patternFill patternType="solid">
          <fgColor rgb="FFEEFA03"/>
        </patternFill>
      </fill>
    </dxf>
    <dxf>
      <fill>
        <patternFill patternType="solid">
          <fgColor rgb="FFF0FA03"/>
        </patternFill>
      </fill>
    </dxf>
    <dxf>
      <fill>
        <patternFill patternType="solid">
          <fgColor rgb="FFF2FB02"/>
        </patternFill>
      </fill>
    </dxf>
    <dxf>
      <fill>
        <patternFill patternType="solid">
          <fgColor rgb="FFF6FC01"/>
        </patternFill>
      </fill>
    </dxf>
    <dxf>
      <fill>
        <patternFill patternType="solid">
          <fgColor rgb="FFFCFE00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6C00"/>
        </patternFill>
      </fill>
    </dxf>
    <dxf>
      <fill>
        <patternFill patternType="solid">
          <fgColor rgb="FFFF6E00"/>
        </patternFill>
      </fill>
    </dxf>
    <dxf>
      <fill>
        <patternFill patternType="solid">
          <fgColor rgb="FFFF8400"/>
        </patternFill>
      </fill>
    </dxf>
    <dxf>
      <fill>
        <patternFill patternType="solid">
          <fgColor rgb="FFFF9500"/>
        </patternFill>
      </fill>
    </dxf>
    <dxf>
      <fill>
        <patternFill patternType="solid">
          <fgColor rgb="FFFF9800"/>
        </patternFill>
      </fill>
    </dxf>
    <dxf>
      <fill>
        <patternFill patternType="solid">
          <fgColor rgb="FFFFAD00"/>
        </patternFill>
      </fill>
    </dxf>
    <dxf>
      <fill>
        <patternFill patternType="solid">
          <fgColor rgb="FFFFB400"/>
        </patternFill>
      </fill>
    </dxf>
    <dxf>
      <fill>
        <patternFill patternType="solid">
          <fgColor rgb="FFFFB500"/>
        </patternFill>
      </fill>
    </dxf>
    <dxf>
      <fill>
        <patternFill patternType="solid">
          <fgColor rgb="FFFFB600"/>
        </patternFill>
      </fill>
    </dxf>
    <dxf>
      <fill>
        <patternFill patternType="solid">
          <fgColor rgb="FFFFB700"/>
        </patternFill>
      </fill>
    </dxf>
    <dxf>
      <fill>
        <patternFill patternType="solid">
          <fgColor rgb="FFFFCC00"/>
        </patternFill>
      </fill>
    </dxf>
    <dxf>
      <fill>
        <patternFill patternType="solid">
          <fgColor rgb="FFFFCD00"/>
        </patternFill>
      </fill>
    </dxf>
    <dxf>
      <fill>
        <patternFill patternType="solid">
          <fgColor rgb="FFFFCF00"/>
        </patternFill>
      </fill>
    </dxf>
    <dxf>
      <fill>
        <patternFill patternType="solid">
          <fgColor rgb="FFFFD300"/>
        </patternFill>
      </fill>
    </dxf>
    <dxf>
      <fill>
        <patternFill patternType="solid">
          <fgColor rgb="FFFFDD00"/>
        </patternFill>
      </fill>
    </dxf>
    <dxf>
      <fill>
        <patternFill patternType="solid">
          <fgColor rgb="FFFFE000"/>
        </patternFill>
      </fill>
    </dxf>
    <dxf>
      <fill>
        <patternFill patternType="solid">
          <fgColor rgb="FFFFE300"/>
        </patternFill>
      </fill>
    </dxf>
    <dxf>
      <fill>
        <patternFill patternType="solid">
          <fgColor rgb="FFFFEC00"/>
        </patternFill>
      </fill>
    </dxf>
    <dxf>
      <fill>
        <patternFill patternType="solid">
          <fgColor rgb="FFFFED00"/>
        </patternFill>
      </fill>
    </dxf>
    <dxf>
      <fill>
        <patternFill patternType="solid">
          <fgColor rgb="FFFFF100"/>
        </patternFill>
      </fill>
    </dxf>
    <dxf>
      <fill>
        <patternFill patternType="solid">
          <fgColor rgb="FFFFF400"/>
        </patternFill>
      </fill>
    </dxf>
    <dxf>
      <fill>
        <patternFill patternType="solid">
          <fgColor rgb="FFFFFA00"/>
        </patternFill>
      </fill>
    </dxf>
    <dxf>
      <fill>
        <patternFill patternType="solid">
          <fgColor rgb="FFFFFC00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Miles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Miles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0">
                <a:solidFill>
                  <a:srgbClr val="004586"/>
                </a:solidFill>
                <a:prstDash val="dot"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'car inventory'!$G$2:$G$53</c:f>
              <c:numCache>
                <c:formatCode>General</c:formatCode>
                <c:ptCount val="52"/>
                <c:pt idx="0">
                  <c:v>17</c:v>
                </c:pt>
                <c:pt idx="1">
                  <c:v>17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17</c:v>
                </c:pt>
                <c:pt idx="6">
                  <c:v>17</c:v>
                </c:pt>
                <c:pt idx="7">
                  <c:v>14</c:v>
                </c:pt>
                <c:pt idx="8">
                  <c:v>10</c:v>
                </c:pt>
                <c:pt idx="9">
                  <c:v>10</c:v>
                </c:pt>
                <c:pt idx="10">
                  <c:v>11</c:v>
                </c:pt>
                <c:pt idx="11">
                  <c:v>10</c:v>
                </c:pt>
                <c:pt idx="12">
                  <c:v>10</c:v>
                </c:pt>
                <c:pt idx="13">
                  <c:v>14</c:v>
                </c:pt>
                <c:pt idx="14">
                  <c:v>11</c:v>
                </c:pt>
                <c:pt idx="15">
                  <c:v>9</c:v>
                </c:pt>
                <c:pt idx="16">
                  <c:v>13</c:v>
                </c:pt>
                <c:pt idx="17">
                  <c:v>25</c:v>
                </c:pt>
                <c:pt idx="18">
                  <c:v>23</c:v>
                </c:pt>
                <c:pt idx="19">
                  <c:v>27</c:v>
                </c:pt>
                <c:pt idx="20">
                  <c:v>25</c:v>
                </c:pt>
                <c:pt idx="21">
                  <c:v>23</c:v>
                </c:pt>
                <c:pt idx="22">
                  <c:v>21</c:v>
                </c:pt>
                <c:pt idx="23">
                  <c:v>14</c:v>
                </c:pt>
                <c:pt idx="24">
                  <c:v>21</c:v>
                </c:pt>
                <c:pt idx="25">
                  <c:v>20</c:v>
                </c:pt>
                <c:pt idx="26">
                  <c:v>9</c:v>
                </c:pt>
                <c:pt idx="27">
                  <c:v>11</c:v>
                </c:pt>
                <c:pt idx="28">
                  <c:v>11</c:v>
                </c:pt>
                <c:pt idx="29">
                  <c:v>24</c:v>
                </c:pt>
                <c:pt idx="30">
                  <c:v>22</c:v>
                </c:pt>
                <c:pt idx="31">
                  <c:v>13</c:v>
                </c:pt>
                <c:pt idx="32">
                  <c:v>13</c:v>
                </c:pt>
                <c:pt idx="33">
                  <c:v>12</c:v>
                </c:pt>
                <c:pt idx="34">
                  <c:v>11</c:v>
                </c:pt>
                <c:pt idx="35">
                  <c:v>10</c:v>
                </c:pt>
                <c:pt idx="36">
                  <c:v>18</c:v>
                </c:pt>
                <c:pt idx="37">
                  <c:v>16</c:v>
                </c:pt>
                <c:pt idx="38">
                  <c:v>15</c:v>
                </c:pt>
                <c:pt idx="39">
                  <c:v>22</c:v>
                </c:pt>
                <c:pt idx="40">
                  <c:v>9</c:v>
                </c:pt>
                <c:pt idx="41">
                  <c:v>19</c:v>
                </c:pt>
                <c:pt idx="42">
                  <c:v>16</c:v>
                </c:pt>
                <c:pt idx="43">
                  <c:v>12</c:v>
                </c:pt>
                <c:pt idx="44">
                  <c:v>24</c:v>
                </c:pt>
                <c:pt idx="45">
                  <c:v>23</c:v>
                </c:pt>
                <c:pt idx="46">
                  <c:v>19</c:v>
                </c:pt>
                <c:pt idx="47">
                  <c:v>19</c:v>
                </c:pt>
                <c:pt idx="48">
                  <c:v>12</c:v>
                </c:pt>
                <c:pt idx="49">
                  <c:v>11</c:v>
                </c:pt>
                <c:pt idx="50">
                  <c:v>10</c:v>
                </c:pt>
                <c:pt idx="51">
                  <c:v>10</c:v>
                </c:pt>
              </c:numCache>
            </c:numRef>
          </c:xVal>
          <c:yVal>
            <c:numRef>
              <c:f>'car inventory'!$H$2:$H$53</c:f>
              <c:numCache>
                <c:formatCode>General</c:formatCode>
                <c:ptCount val="52"/>
                <c:pt idx="0">
                  <c:v>40326.8</c:v>
                </c:pt>
                <c:pt idx="1">
                  <c:v>44974.8</c:v>
                </c:pt>
                <c:pt idx="2">
                  <c:v>44946.5</c:v>
                </c:pt>
                <c:pt idx="3">
                  <c:v>37558.8</c:v>
                </c:pt>
                <c:pt idx="4">
                  <c:v>36438.5</c:v>
                </c:pt>
                <c:pt idx="5">
                  <c:v>46311.4</c:v>
                </c:pt>
                <c:pt idx="6">
                  <c:v>52229.5</c:v>
                </c:pt>
                <c:pt idx="7">
                  <c:v>35137</c:v>
                </c:pt>
                <c:pt idx="8">
                  <c:v>27637.1</c:v>
                </c:pt>
                <c:pt idx="9">
                  <c:v>27534.8</c:v>
                </c:pt>
                <c:pt idx="10">
                  <c:v>19341.7</c:v>
                </c:pt>
                <c:pt idx="11">
                  <c:v>22521.6</c:v>
                </c:pt>
                <c:pt idx="12">
                  <c:v>13682.9</c:v>
                </c:pt>
                <c:pt idx="13">
                  <c:v>28464.8</c:v>
                </c:pt>
                <c:pt idx="14">
                  <c:v>19421.1</c:v>
                </c:pt>
                <c:pt idx="15">
                  <c:v>14289.6</c:v>
                </c:pt>
                <c:pt idx="16">
                  <c:v>31144.4</c:v>
                </c:pt>
                <c:pt idx="17">
                  <c:v>83162.7</c:v>
                </c:pt>
                <c:pt idx="18">
                  <c:v>80685.8</c:v>
                </c:pt>
                <c:pt idx="19">
                  <c:v>114660.6</c:v>
                </c:pt>
                <c:pt idx="20">
                  <c:v>93382.6</c:v>
                </c:pt>
                <c:pt idx="21">
                  <c:v>85928</c:v>
                </c:pt>
                <c:pt idx="22">
                  <c:v>67829.1</c:v>
                </c:pt>
                <c:pt idx="23">
                  <c:v>48114.2</c:v>
                </c:pt>
                <c:pt idx="24">
                  <c:v>64467.4</c:v>
                </c:pt>
                <c:pt idx="25">
                  <c:v>73444.4</c:v>
                </c:pt>
                <c:pt idx="26">
                  <c:v>17556.3</c:v>
                </c:pt>
                <c:pt idx="27">
                  <c:v>29601.9</c:v>
                </c:pt>
                <c:pt idx="28">
                  <c:v>22128.2</c:v>
                </c:pt>
                <c:pt idx="29">
                  <c:v>82374</c:v>
                </c:pt>
                <c:pt idx="30">
                  <c:v>69891.9</c:v>
                </c:pt>
                <c:pt idx="31">
                  <c:v>22573</c:v>
                </c:pt>
                <c:pt idx="32">
                  <c:v>33477.2</c:v>
                </c:pt>
                <c:pt idx="33">
                  <c:v>30555.3</c:v>
                </c:pt>
                <c:pt idx="34">
                  <c:v>24513.2</c:v>
                </c:pt>
                <c:pt idx="35">
                  <c:v>13867.6</c:v>
                </c:pt>
                <c:pt idx="36">
                  <c:v>60389.5</c:v>
                </c:pt>
                <c:pt idx="37">
                  <c:v>50854.1</c:v>
                </c:pt>
                <c:pt idx="38">
                  <c:v>42504.6</c:v>
                </c:pt>
                <c:pt idx="39">
                  <c:v>68658.9</c:v>
                </c:pt>
                <c:pt idx="40">
                  <c:v>3708.1</c:v>
                </c:pt>
                <c:pt idx="41">
                  <c:v>64542</c:v>
                </c:pt>
                <c:pt idx="42">
                  <c:v>42074.2</c:v>
                </c:pt>
                <c:pt idx="43">
                  <c:v>27394.2</c:v>
                </c:pt>
                <c:pt idx="44">
                  <c:v>79420.6</c:v>
                </c:pt>
                <c:pt idx="45">
                  <c:v>77243.1</c:v>
                </c:pt>
                <c:pt idx="46">
                  <c:v>72527.2</c:v>
                </c:pt>
                <c:pt idx="47">
                  <c:v>52699.4</c:v>
                </c:pt>
                <c:pt idx="48">
                  <c:v>29102.3</c:v>
                </c:pt>
                <c:pt idx="49">
                  <c:v>22282</c:v>
                </c:pt>
                <c:pt idx="50">
                  <c:v>20223.9</c:v>
                </c:pt>
                <c:pt idx="51">
                  <c:v>22188.5</c:v>
                </c:pt>
              </c:numCache>
            </c:numRef>
          </c:yVal>
          <c:smooth val="1"/>
        </c:ser>
        <c:axId val="50328574"/>
        <c:axId val="92580916"/>
      </c:scatterChart>
      <c:valAx>
        <c:axId val="503285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Age of the car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580916"/>
        <c:crosses val="autoZero"/>
        <c:crossBetween val="midCat"/>
      </c:valAx>
      <c:valAx>
        <c:axId val="9258091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Miles driven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032857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Driver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 w="0">
                <a:solidFill>
                  <a:srgbClr val="004586"/>
                </a:solidFill>
                <a:prstDash val="sysDash"/>
              </a:ln>
            </c:spPr>
            <c:trendlineType val="linear"/>
            <c:forward val="0"/>
            <c:backward val="0"/>
            <c:dispRSqr val="0"/>
            <c:dispEq val="0"/>
          </c:trendline>
          <c:cat>
            <c:strRef>
              <c:f>pt@categories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17"/>
                <c:pt idx="0">
                  <c:v>8356.42822966507</c:v>
                </c:pt>
                <c:pt idx="1">
                  <c:v>7645.10343434344</c:v>
                </c:pt>
                <c:pt idx="2">
                  <c:v>8679.05</c:v>
                </c:pt>
                <c:pt idx="3">
                  <c:v>9371.73369047619</c:v>
                </c:pt>
                <c:pt idx="4">
                  <c:v>9301.48650793651</c:v>
                </c:pt>
                <c:pt idx="5">
                  <c:v>7933.38747086247</c:v>
                </c:pt>
                <c:pt idx="6">
                  <c:v>9039.22019762846</c:v>
                </c:pt>
                <c:pt idx="7">
                  <c:v>8615.0318627451</c:v>
                </c:pt>
                <c:pt idx="8">
                  <c:v>5083.22394533571</c:v>
                </c:pt>
                <c:pt idx="9">
                  <c:v>6726.57</c:v>
                </c:pt>
                <c:pt idx="10">
                  <c:v>7634.18</c:v>
                </c:pt>
                <c:pt idx="11">
                  <c:v>8050.78981818182</c:v>
                </c:pt>
                <c:pt idx="12">
                  <c:v>17312.871641403</c:v>
                </c:pt>
                <c:pt idx="13">
                  <c:v>9488.85448076923</c:v>
                </c:pt>
                <c:pt idx="14">
                  <c:v>5749.30961538462</c:v>
                </c:pt>
                <c:pt idx="15">
                  <c:v>8043.08826086957</c:v>
                </c:pt>
                <c:pt idx="16">
                  <c:v>1758.33636363636</c:v>
                </c:pt>
              </c:numCache>
            </c:numRef>
          </c:val>
        </c:ser>
        <c:gapWidth val="100"/>
        <c:overlap val="0"/>
        <c:axId val="25151783"/>
        <c:axId val="90753387"/>
      </c:barChart>
      <c:catAx>
        <c:axId val="251517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753387"/>
        <c:crosses val="autoZero"/>
        <c:auto val="1"/>
        <c:lblAlgn val="ctr"/>
        <c:lblOffset val="100"/>
        <c:noMultiLvlLbl val="0"/>
      </c:catAx>
      <c:valAx>
        <c:axId val="9075338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15178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827640</xdr:colOff>
      <xdr:row>11</xdr:row>
      <xdr:rowOff>10440</xdr:rowOff>
    </xdr:from>
    <xdr:to>
      <xdr:col>20</xdr:col>
      <xdr:colOff>523800</xdr:colOff>
      <xdr:row>30</xdr:row>
      <xdr:rowOff>155520</xdr:rowOff>
    </xdr:to>
    <xdr:graphicFrame>
      <xdr:nvGraphicFramePr>
        <xdr:cNvPr id="0" name=""/>
        <xdr:cNvGraphicFramePr/>
      </xdr:nvGraphicFramePr>
      <xdr:xfrm>
        <a:off x="12229200" y="1798560"/>
        <a:ext cx="5758920" cy="323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263520</xdr:colOff>
      <xdr:row>1</xdr:row>
      <xdr:rowOff>9360</xdr:rowOff>
    </xdr:from>
    <xdr:to>
      <xdr:col>9</xdr:col>
      <xdr:colOff>330480</xdr:colOff>
      <xdr:row>20</xdr:row>
      <xdr:rowOff>162360</xdr:rowOff>
    </xdr:to>
    <xdr:graphicFrame>
      <xdr:nvGraphicFramePr>
        <xdr:cNvPr id="1" name=""/>
        <xdr:cNvGraphicFramePr/>
      </xdr:nvGraphicFramePr>
      <xdr:xfrm>
        <a:off x="2595960" y="172080"/>
        <a:ext cx="575640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72" createdVersion="3">
  <cacheSource type="worksheet">
    <worksheetSource ref="A1:N73" sheet="car inventory"/>
  </cacheSource>
  <cacheFields count="14">
    <cacheField name="Car ID" numFmtId="0">
      <sharedItems containsBlank="1" count="54">
        <s v="CR00CAR046"/>
        <s v="CR04CAR047"/>
        <s v="CR04CAR048"/>
        <s v="CR04PTC042"/>
        <s v="CR07PTC043"/>
        <s v="CR11PTC044"/>
        <s v="CR99CAR045"/>
        <s v="FD06FCS006"/>
        <s v="FD06FCS007"/>
        <s v="FD06MTG001"/>
        <s v="FD06MTG002"/>
        <s v="FD08MTG003"/>
        <s v="FD08MTG004"/>
        <s v="FD08MTG005"/>
        <s v="FD09FCS008"/>
        <s v="FD12FCS011"/>
        <s v="FD13FCS009"/>
        <s v="FD13FCS010"/>
        <s v="FD13FCS012"/>
        <s v="FD13FCS013"/>
        <s v="GM00SLV019"/>
        <s v="GM09CMR014"/>
        <s v="GM10SLV017"/>
        <s v="GM12CMR015"/>
        <s v="GM14CMR016"/>
        <s v="GM98SLV018"/>
        <s v="HO01CIV031"/>
        <s v="HO01OODY040"/>
        <s v="HO05ODY037"/>
        <s v="HO07ODY038"/>
        <s v="HO08ODY039"/>
        <s v="HO10CIV032"/>
        <s v="HO10CIV033"/>
        <s v="HO11CIV034"/>
        <s v="HO12CIV035"/>
        <s v="HO13CIV036"/>
        <s v="HO14ODY041"/>
        <s v="HO99CIV030"/>
        <s v="HY11ELA049"/>
        <s v="HY12ELA050"/>
        <s v="HY13ELA051"/>
        <s v="HY13ELA052"/>
        <s v="Maker lookup table"/>
        <s v="TY00CAM022"/>
        <s v="TY02CAM023"/>
        <s v="TY02COR025"/>
        <s v="TY03COR026"/>
        <s v="TY09CAM024"/>
        <s v="TY12CAM029"/>
        <s v="TY12COR028"/>
        <s v="TY14COR027"/>
        <s v="TY96CAM020"/>
        <s v="TY98CAM021"/>
        <m/>
      </sharedItems>
    </cacheField>
    <cacheField name="Make" numFmtId="0">
      <sharedItems containsBlank="1" count="7">
        <s v="CR"/>
        <s v="FD"/>
        <s v="GM"/>
        <s v="HO"/>
        <s v="HY"/>
        <s v="TY"/>
        <m/>
      </sharedItems>
    </cacheField>
    <cacheField name="Make (Full Name)" numFmtId="0">
      <sharedItems containsBlank="1" count="7">
        <s v="Chrysler"/>
        <s v="Ford"/>
        <s v="General Motors"/>
        <s v="Honda"/>
        <s v="Hundai"/>
        <s v="Toyota"/>
        <m/>
      </sharedItems>
    </cacheField>
    <cacheField name="Model" numFmtId="0">
      <sharedItems containsBlank="1" count="13">
        <s v="CAM"/>
        <s v="CAR"/>
        <s v="CIV"/>
        <s v="CMR"/>
        <s v="COR"/>
        <s v="ELA"/>
        <s v="FCS"/>
        <s v="MTG"/>
        <s v="ODY"/>
        <s v="OOD"/>
        <s v="PTC"/>
        <s v="SLV"/>
        <m/>
      </sharedItems>
    </cacheField>
    <cacheField name="Model (Full Name)" numFmtId="0">
      <sharedItems containsBlank="1" count="24">
        <s v="CAM"/>
        <s v="Camero"/>
        <s v="Camery"/>
        <s v="CAR"/>
        <s v="Caravan"/>
        <s v="CIV"/>
        <s v="Civic"/>
        <s v="CMR"/>
        <s v="COR"/>
        <s v="Corola"/>
        <s v="ELA"/>
        <s v="Elantra"/>
        <s v="FCS"/>
        <s v="Focus"/>
        <s v="model lookup table"/>
        <s v="MTG"/>
        <s v="Mustang"/>
        <s v="ODY"/>
        <s v="Odyssey"/>
        <s v="PT Crsuiser"/>
        <s v="PTC"/>
        <s v="Silverado"/>
        <s v="SLV"/>
        <m/>
      </sharedItems>
    </cacheField>
    <cacheField name="Manufacture Year" numFmtId="0">
      <sharedItems containsBlank="1" count="30">
        <s v="00"/>
        <s v="01"/>
        <s v="02"/>
        <s v="03"/>
        <s v="04"/>
        <s v="05"/>
        <s v="06"/>
        <s v="07"/>
        <s v="08"/>
        <s v="09"/>
        <s v="10"/>
        <s v="11"/>
        <s v="12"/>
        <s v="13"/>
        <s v="14"/>
        <s v="96"/>
        <s v="98"/>
        <s v="99"/>
        <s v="Camero"/>
        <s v="Camery"/>
        <s v="Caravan"/>
        <s v="Civic"/>
        <s v="Corola"/>
        <s v="Elantra"/>
        <s v="Focus"/>
        <s v="Mustang"/>
        <s v="Odyssey"/>
        <s v="PT Crsuiser"/>
        <s v="Silverado"/>
        <m/>
      </sharedItems>
    </cacheField>
    <cacheField name="Age" numFmtId="0">
      <sharedItems containsString="0" containsBlank="1" containsNumber="1" containsInteger="1" minValue="9" maxValue="27" count="19"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7"/>
        <m/>
      </sharedItems>
    </cacheField>
    <cacheField name="Miles" numFmtId="0">
      <sharedItems containsString="0" containsBlank="1" containsNumber="1" minValue="3708.1" maxValue="114660.6" count="53">
        <n v="3708.1"/>
        <n v="13682.9"/>
        <n v="13867.6"/>
        <n v="14289.6"/>
        <n v="17556.3"/>
        <n v="19341.7"/>
        <n v="19421.1"/>
        <n v="20223.9"/>
        <n v="22128.2"/>
        <n v="22188.5"/>
        <n v="22282"/>
        <n v="22521.6"/>
        <n v="22573"/>
        <n v="24513.2"/>
        <n v="27394.2"/>
        <n v="27534.8"/>
        <n v="27637.1"/>
        <n v="28464.8"/>
        <n v="29102.3"/>
        <n v="29601.9"/>
        <n v="30555.3"/>
        <n v="31144.4"/>
        <n v="33477.2"/>
        <n v="35137"/>
        <n v="36438.5"/>
        <n v="37558.8"/>
        <n v="40326.8"/>
        <n v="42074.2"/>
        <n v="42504.6"/>
        <n v="44946.5"/>
        <n v="44974.8"/>
        <n v="46311.4"/>
        <n v="48114.2"/>
        <n v="50854.1"/>
        <n v="52229.5"/>
        <n v="52699.4"/>
        <n v="60389.5"/>
        <n v="64467.4"/>
        <n v="64542"/>
        <n v="67829.1"/>
        <n v="68658.9"/>
        <n v="69891.9"/>
        <n v="72527.2"/>
        <n v="73444.4"/>
        <n v="77243.1"/>
        <n v="79420.6"/>
        <n v="80685.8"/>
        <n v="82374"/>
        <n v="83162.7"/>
        <n v="85928"/>
        <n v="93382.6"/>
        <n v="114660.6"/>
        <m/>
      </sharedItems>
    </cacheField>
    <cacheField name="Miles / Year" numFmtId="0">
      <sharedItems containsString="0" containsBlank="1" containsNumber="1" minValue="412.011111111111" maxValue="4246.68888888889" count="53">
        <n v="412.011111111111"/>
        <n v="1368.29"/>
        <n v="1386.76"/>
        <n v="1587.73333333333"/>
        <n v="1736.38461538462"/>
        <n v="1758.33636363636"/>
        <n v="1765.55454545455"/>
        <n v="1950.7"/>
        <n v="2011.65454545455"/>
        <n v="2022.39"/>
        <n v="2025.63636363636"/>
        <n v="2033.2"/>
        <n v="2218.85"/>
        <n v="2228.47272727273"/>
        <n v="2252.16"/>
        <n v="2282.85"/>
        <n v="2372.16470588235"/>
        <n v="2395.72307692308"/>
        <n v="2425.19166666667"/>
        <n v="2429.23333333333"/>
        <n v="2503.92"/>
        <n v="2509.78571428571"/>
        <n v="2546.275"/>
        <n v="2575.16923076923"/>
        <n v="2629.6375"/>
        <n v="2645.57647058824"/>
        <n v="2691.08181818182"/>
        <n v="2724.2"/>
        <n v="2753.48"/>
        <n v="2763.71"/>
        <n v="2773.65263157895"/>
        <n v="2833.64"/>
        <n v="2996.43333333333"/>
        <n v="3069.87619047619"/>
        <n v="3072.32352941176"/>
        <n v="3120.85909090909"/>
        <n v="3176.90454545455"/>
        <n v="3178.38125"/>
        <n v="3229.95714285714"/>
        <n v="3309.19166666667"/>
        <n v="3326.508"/>
        <n v="3354.97222222222"/>
        <n v="3358.39565217391"/>
        <n v="3396.94736842105"/>
        <n v="3432.25"/>
        <n v="3436.72857142857"/>
        <n v="3508.07826086957"/>
        <n v="3672.22"/>
        <n v="3735.304"/>
        <n v="3736"/>
        <n v="3817.22105263158"/>
        <n v="4246.68888888889"/>
        <m/>
      </sharedItems>
    </cacheField>
    <cacheField name="Color" numFmtId="0">
      <sharedItems containsBlank="1" count="6">
        <s v="Black"/>
        <s v="Blue"/>
        <s v="Green"/>
        <s v="Red"/>
        <s v="White"/>
        <m/>
      </sharedItems>
    </cacheField>
    <cacheField name="Driver" numFmtId="0">
      <sharedItems containsBlank="1" count="18">
        <s v="Bard"/>
        <s v="Chan"/>
        <s v="Ewenty"/>
        <s v="Gaul"/>
        <s v="Howard"/>
        <s v="Hulinski"/>
        <s v="Jones"/>
        <s v="Lyon"/>
        <s v="McCall"/>
        <s v="Praulty"/>
        <s v="Rodriguez"/>
        <s v="Santos"/>
        <s v="Smith"/>
        <s v="Swartz"/>
        <s v="Torrens"/>
        <s v="Vizzini"/>
        <s v="Yousef"/>
        <m/>
      </sharedItems>
    </cacheField>
    <cacheField name="Warantee Miles" numFmtId="0">
      <sharedItems containsString="0" containsBlank="1" containsNumber="1" containsInteger="1" minValue="50000" maxValue="100000" count="4">
        <n v="50000"/>
        <n v="75000"/>
        <n v="100000"/>
        <m/>
      </sharedItems>
    </cacheField>
    <cacheField name="Covered?" numFmtId="0">
      <sharedItems containsBlank="1" count="3">
        <s v="No"/>
        <s v="Yes"/>
        <m/>
      </sharedItems>
    </cacheField>
    <cacheField name="New Car ID" numFmtId="0">
      <sharedItems containsBlank="1" count="53">
        <s v="CR00CARBLA046"/>
        <s v="CR04CARRED048"/>
        <s v="CR04CARWHI047"/>
        <s v="CR04PTCBLU042"/>
        <s v="CR07PTCGRE043"/>
        <s v="CR11PTCBLA044"/>
        <s v="CR99CARGRE045"/>
        <s v="FD06FCSGRE006"/>
        <s v="FD06FCSGRE007"/>
        <s v="FD06MTGBLA001"/>
        <s v="FD06MTGWHI002"/>
        <s v="FD08MTGBLA004"/>
        <s v="FD08MTGGRE003"/>
        <s v="FD08MTGWHI005"/>
        <s v="FD09FCSBLA008"/>
        <s v="FD12FCSWHI011"/>
        <s v="FD13FCSBLA009"/>
        <s v="FD13FCSBLA012"/>
        <s v="FD13FCSBLA013"/>
        <s v="FD13FCSWHI010"/>
        <s v="GM00SLVBLU019"/>
        <s v="GM09CMRWHI014"/>
        <s v="GM10SLVBLA017"/>
        <s v="GM12CMRBLA015"/>
        <s v="GM14CMRWHI016"/>
        <s v="GM98SLVBLA018"/>
        <s v="HO01CIVBLU031"/>
        <s v="HO01OODBLA040"/>
        <s v="HO05ODYWHI037"/>
        <s v="HO07ODYBLA038"/>
        <s v="HO08ODYWHI039"/>
        <s v="HO10CIVBLA033"/>
        <s v="HO10CIVBLU032"/>
        <s v="HO11CIVBLA034"/>
        <s v="HO12CIVBLA035"/>
        <s v="HO13CIVBLA036"/>
        <s v="HO14ODYBLA041"/>
        <s v="HO99CIVWHI030"/>
        <s v="HY11ELABLA049"/>
        <s v="HY12ELABLU050"/>
        <s v="HY13ELABLA051"/>
        <s v="HY13ELABLU052"/>
        <s v="TY00CAMGRE022"/>
        <s v="TY02CAMBLA023"/>
        <s v="TY02CORRED025"/>
        <s v="TY03CORBLA026"/>
        <s v="TY09CAMWHI024"/>
        <s v="TY12CAMBLU029"/>
        <s v="TY12CORBLA028"/>
        <s v="TY14CORBLU027"/>
        <s v="TY96CAMGRE020"/>
        <s v="TY98CAMBLA021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">
  <r>
    <x v="9"/>
    <x v="1"/>
    <x v="1"/>
    <x v="7"/>
    <x v="16"/>
    <x v="6"/>
    <x v="8"/>
    <x v="26"/>
    <x v="16"/>
    <x v="0"/>
    <x v="12"/>
    <x v="0"/>
    <x v="1"/>
    <x v="9"/>
  </r>
  <r>
    <x v="10"/>
    <x v="1"/>
    <x v="1"/>
    <x v="7"/>
    <x v="16"/>
    <x v="6"/>
    <x v="8"/>
    <x v="30"/>
    <x v="25"/>
    <x v="4"/>
    <x v="8"/>
    <x v="0"/>
    <x v="1"/>
    <x v="10"/>
  </r>
  <r>
    <x v="11"/>
    <x v="1"/>
    <x v="1"/>
    <x v="7"/>
    <x v="16"/>
    <x v="8"/>
    <x v="6"/>
    <x v="29"/>
    <x v="32"/>
    <x v="2"/>
    <x v="7"/>
    <x v="0"/>
    <x v="1"/>
    <x v="12"/>
  </r>
  <r>
    <x v="12"/>
    <x v="1"/>
    <x v="1"/>
    <x v="7"/>
    <x v="16"/>
    <x v="8"/>
    <x v="6"/>
    <x v="25"/>
    <x v="20"/>
    <x v="0"/>
    <x v="6"/>
    <x v="0"/>
    <x v="1"/>
    <x v="11"/>
  </r>
  <r>
    <x v="13"/>
    <x v="1"/>
    <x v="1"/>
    <x v="7"/>
    <x v="16"/>
    <x v="8"/>
    <x v="6"/>
    <x v="24"/>
    <x v="19"/>
    <x v="4"/>
    <x v="12"/>
    <x v="0"/>
    <x v="1"/>
    <x v="13"/>
  </r>
  <r>
    <x v="7"/>
    <x v="1"/>
    <x v="1"/>
    <x v="6"/>
    <x v="13"/>
    <x v="6"/>
    <x v="8"/>
    <x v="31"/>
    <x v="27"/>
    <x v="2"/>
    <x v="2"/>
    <x v="1"/>
    <x v="1"/>
    <x v="7"/>
  </r>
  <r>
    <x v="8"/>
    <x v="1"/>
    <x v="1"/>
    <x v="6"/>
    <x v="13"/>
    <x v="6"/>
    <x v="8"/>
    <x v="34"/>
    <x v="34"/>
    <x v="2"/>
    <x v="7"/>
    <x v="1"/>
    <x v="1"/>
    <x v="8"/>
  </r>
  <r>
    <x v="14"/>
    <x v="1"/>
    <x v="1"/>
    <x v="6"/>
    <x v="13"/>
    <x v="9"/>
    <x v="5"/>
    <x v="23"/>
    <x v="21"/>
    <x v="0"/>
    <x v="4"/>
    <x v="1"/>
    <x v="1"/>
    <x v="14"/>
  </r>
  <r>
    <x v="16"/>
    <x v="1"/>
    <x v="1"/>
    <x v="6"/>
    <x v="13"/>
    <x v="13"/>
    <x v="1"/>
    <x v="16"/>
    <x v="29"/>
    <x v="0"/>
    <x v="12"/>
    <x v="1"/>
    <x v="1"/>
    <x v="16"/>
  </r>
  <r>
    <x v="17"/>
    <x v="1"/>
    <x v="1"/>
    <x v="6"/>
    <x v="13"/>
    <x v="13"/>
    <x v="1"/>
    <x v="15"/>
    <x v="28"/>
    <x v="4"/>
    <x v="9"/>
    <x v="1"/>
    <x v="1"/>
    <x v="19"/>
  </r>
  <r>
    <x v="15"/>
    <x v="1"/>
    <x v="1"/>
    <x v="6"/>
    <x v="13"/>
    <x v="12"/>
    <x v="2"/>
    <x v="5"/>
    <x v="5"/>
    <x v="4"/>
    <x v="16"/>
    <x v="1"/>
    <x v="1"/>
    <x v="15"/>
  </r>
  <r>
    <x v="18"/>
    <x v="1"/>
    <x v="1"/>
    <x v="6"/>
    <x v="13"/>
    <x v="13"/>
    <x v="1"/>
    <x v="11"/>
    <x v="14"/>
    <x v="0"/>
    <x v="15"/>
    <x v="1"/>
    <x v="1"/>
    <x v="17"/>
  </r>
  <r>
    <x v="19"/>
    <x v="1"/>
    <x v="1"/>
    <x v="6"/>
    <x v="13"/>
    <x v="13"/>
    <x v="1"/>
    <x v="1"/>
    <x v="1"/>
    <x v="0"/>
    <x v="10"/>
    <x v="1"/>
    <x v="1"/>
    <x v="18"/>
  </r>
  <r>
    <x v="21"/>
    <x v="2"/>
    <x v="2"/>
    <x v="3"/>
    <x v="1"/>
    <x v="9"/>
    <x v="5"/>
    <x v="17"/>
    <x v="11"/>
    <x v="4"/>
    <x v="11"/>
    <x v="2"/>
    <x v="1"/>
    <x v="21"/>
  </r>
  <r>
    <x v="23"/>
    <x v="2"/>
    <x v="2"/>
    <x v="3"/>
    <x v="1"/>
    <x v="12"/>
    <x v="2"/>
    <x v="6"/>
    <x v="6"/>
    <x v="0"/>
    <x v="0"/>
    <x v="2"/>
    <x v="1"/>
    <x v="23"/>
  </r>
  <r>
    <x v="24"/>
    <x v="2"/>
    <x v="2"/>
    <x v="3"/>
    <x v="1"/>
    <x v="14"/>
    <x v="0"/>
    <x v="3"/>
    <x v="3"/>
    <x v="4"/>
    <x v="14"/>
    <x v="2"/>
    <x v="1"/>
    <x v="24"/>
  </r>
  <r>
    <x v="22"/>
    <x v="2"/>
    <x v="2"/>
    <x v="11"/>
    <x v="21"/>
    <x v="10"/>
    <x v="4"/>
    <x v="21"/>
    <x v="17"/>
    <x v="0"/>
    <x v="5"/>
    <x v="2"/>
    <x v="1"/>
    <x v="22"/>
  </r>
  <r>
    <x v="25"/>
    <x v="2"/>
    <x v="2"/>
    <x v="11"/>
    <x v="21"/>
    <x v="16"/>
    <x v="16"/>
    <x v="48"/>
    <x v="40"/>
    <x v="0"/>
    <x v="11"/>
    <x v="2"/>
    <x v="1"/>
    <x v="25"/>
  </r>
  <r>
    <x v="20"/>
    <x v="2"/>
    <x v="2"/>
    <x v="11"/>
    <x v="21"/>
    <x v="0"/>
    <x v="14"/>
    <x v="46"/>
    <x v="46"/>
    <x v="1"/>
    <x v="15"/>
    <x v="2"/>
    <x v="1"/>
    <x v="20"/>
  </r>
  <r>
    <x v="51"/>
    <x v="5"/>
    <x v="5"/>
    <x v="0"/>
    <x v="2"/>
    <x v="15"/>
    <x v="17"/>
    <x v="51"/>
    <x v="51"/>
    <x v="2"/>
    <x v="1"/>
    <x v="2"/>
    <x v="0"/>
    <x v="50"/>
  </r>
  <r>
    <x v="52"/>
    <x v="5"/>
    <x v="5"/>
    <x v="0"/>
    <x v="2"/>
    <x v="16"/>
    <x v="16"/>
    <x v="50"/>
    <x v="48"/>
    <x v="0"/>
    <x v="13"/>
    <x v="2"/>
    <x v="1"/>
    <x v="51"/>
  </r>
  <r>
    <x v="43"/>
    <x v="5"/>
    <x v="5"/>
    <x v="0"/>
    <x v="2"/>
    <x v="0"/>
    <x v="14"/>
    <x v="49"/>
    <x v="49"/>
    <x v="2"/>
    <x v="2"/>
    <x v="2"/>
    <x v="1"/>
    <x v="42"/>
  </r>
  <r>
    <x v="44"/>
    <x v="5"/>
    <x v="5"/>
    <x v="0"/>
    <x v="2"/>
    <x v="2"/>
    <x v="12"/>
    <x v="39"/>
    <x v="38"/>
    <x v="0"/>
    <x v="12"/>
    <x v="2"/>
    <x v="1"/>
    <x v="43"/>
  </r>
  <r>
    <x v="47"/>
    <x v="5"/>
    <x v="5"/>
    <x v="0"/>
    <x v="2"/>
    <x v="9"/>
    <x v="5"/>
    <x v="32"/>
    <x v="45"/>
    <x v="4"/>
    <x v="4"/>
    <x v="2"/>
    <x v="1"/>
    <x v="46"/>
  </r>
  <r>
    <x v="45"/>
    <x v="5"/>
    <x v="5"/>
    <x v="4"/>
    <x v="9"/>
    <x v="2"/>
    <x v="12"/>
    <x v="37"/>
    <x v="33"/>
    <x v="3"/>
    <x v="3"/>
    <x v="2"/>
    <x v="1"/>
    <x v="44"/>
  </r>
  <r>
    <x v="46"/>
    <x v="5"/>
    <x v="5"/>
    <x v="4"/>
    <x v="9"/>
    <x v="3"/>
    <x v="11"/>
    <x v="43"/>
    <x v="47"/>
    <x v="0"/>
    <x v="3"/>
    <x v="2"/>
    <x v="1"/>
    <x v="45"/>
  </r>
  <r>
    <x v="50"/>
    <x v="5"/>
    <x v="5"/>
    <x v="4"/>
    <x v="9"/>
    <x v="14"/>
    <x v="0"/>
    <x v="4"/>
    <x v="7"/>
    <x v="1"/>
    <x v="9"/>
    <x v="2"/>
    <x v="1"/>
    <x v="49"/>
  </r>
  <r>
    <x v="49"/>
    <x v="5"/>
    <x v="5"/>
    <x v="4"/>
    <x v="9"/>
    <x v="12"/>
    <x v="2"/>
    <x v="19"/>
    <x v="26"/>
    <x v="0"/>
    <x v="11"/>
    <x v="2"/>
    <x v="1"/>
    <x v="48"/>
  </r>
  <r>
    <x v="48"/>
    <x v="5"/>
    <x v="5"/>
    <x v="0"/>
    <x v="2"/>
    <x v="12"/>
    <x v="2"/>
    <x v="8"/>
    <x v="8"/>
    <x v="1"/>
    <x v="1"/>
    <x v="2"/>
    <x v="1"/>
    <x v="47"/>
  </r>
  <r>
    <x v="37"/>
    <x v="3"/>
    <x v="3"/>
    <x v="2"/>
    <x v="6"/>
    <x v="17"/>
    <x v="15"/>
    <x v="47"/>
    <x v="44"/>
    <x v="4"/>
    <x v="10"/>
    <x v="1"/>
    <x v="0"/>
    <x v="37"/>
  </r>
  <r>
    <x v="26"/>
    <x v="3"/>
    <x v="3"/>
    <x v="2"/>
    <x v="6"/>
    <x v="1"/>
    <x v="13"/>
    <x v="41"/>
    <x v="36"/>
    <x v="1"/>
    <x v="6"/>
    <x v="1"/>
    <x v="1"/>
    <x v="26"/>
  </r>
  <r>
    <x v="31"/>
    <x v="3"/>
    <x v="3"/>
    <x v="2"/>
    <x v="6"/>
    <x v="10"/>
    <x v="4"/>
    <x v="12"/>
    <x v="4"/>
    <x v="1"/>
    <x v="14"/>
    <x v="1"/>
    <x v="1"/>
    <x v="32"/>
  </r>
  <r>
    <x v="32"/>
    <x v="3"/>
    <x v="3"/>
    <x v="2"/>
    <x v="6"/>
    <x v="10"/>
    <x v="4"/>
    <x v="22"/>
    <x v="23"/>
    <x v="0"/>
    <x v="13"/>
    <x v="1"/>
    <x v="1"/>
    <x v="31"/>
  </r>
  <r>
    <x v="33"/>
    <x v="3"/>
    <x v="3"/>
    <x v="2"/>
    <x v="6"/>
    <x v="11"/>
    <x v="3"/>
    <x v="20"/>
    <x v="22"/>
    <x v="0"/>
    <x v="7"/>
    <x v="1"/>
    <x v="1"/>
    <x v="33"/>
  </r>
  <r>
    <x v="34"/>
    <x v="3"/>
    <x v="3"/>
    <x v="2"/>
    <x v="6"/>
    <x v="12"/>
    <x v="2"/>
    <x v="13"/>
    <x v="13"/>
    <x v="0"/>
    <x v="5"/>
    <x v="1"/>
    <x v="1"/>
    <x v="34"/>
  </r>
  <r>
    <x v="35"/>
    <x v="3"/>
    <x v="3"/>
    <x v="2"/>
    <x v="6"/>
    <x v="13"/>
    <x v="1"/>
    <x v="2"/>
    <x v="2"/>
    <x v="0"/>
    <x v="1"/>
    <x v="1"/>
    <x v="1"/>
    <x v="35"/>
  </r>
  <r>
    <x v="28"/>
    <x v="3"/>
    <x v="3"/>
    <x v="8"/>
    <x v="18"/>
    <x v="5"/>
    <x v="9"/>
    <x v="36"/>
    <x v="41"/>
    <x v="4"/>
    <x v="4"/>
    <x v="2"/>
    <x v="1"/>
    <x v="28"/>
  </r>
  <r>
    <x v="29"/>
    <x v="3"/>
    <x v="3"/>
    <x v="8"/>
    <x v="18"/>
    <x v="7"/>
    <x v="7"/>
    <x v="33"/>
    <x v="37"/>
    <x v="0"/>
    <x v="13"/>
    <x v="2"/>
    <x v="1"/>
    <x v="29"/>
  </r>
  <r>
    <x v="30"/>
    <x v="3"/>
    <x v="3"/>
    <x v="8"/>
    <x v="18"/>
    <x v="8"/>
    <x v="6"/>
    <x v="28"/>
    <x v="31"/>
    <x v="4"/>
    <x v="10"/>
    <x v="2"/>
    <x v="1"/>
    <x v="30"/>
  </r>
  <r>
    <x v="27"/>
    <x v="3"/>
    <x v="3"/>
    <x v="9"/>
    <x v="18"/>
    <x v="1"/>
    <x v="13"/>
    <x v="40"/>
    <x v="35"/>
    <x v="0"/>
    <x v="12"/>
    <x v="2"/>
    <x v="1"/>
    <x v="27"/>
  </r>
  <r>
    <x v="36"/>
    <x v="3"/>
    <x v="3"/>
    <x v="8"/>
    <x v="18"/>
    <x v="14"/>
    <x v="0"/>
    <x v="0"/>
    <x v="0"/>
    <x v="0"/>
    <x v="8"/>
    <x v="2"/>
    <x v="1"/>
    <x v="36"/>
  </r>
  <r>
    <x v="3"/>
    <x v="0"/>
    <x v="0"/>
    <x v="10"/>
    <x v="19"/>
    <x v="4"/>
    <x v="10"/>
    <x v="38"/>
    <x v="43"/>
    <x v="1"/>
    <x v="12"/>
    <x v="1"/>
    <x v="1"/>
    <x v="3"/>
  </r>
  <r>
    <x v="4"/>
    <x v="0"/>
    <x v="0"/>
    <x v="10"/>
    <x v="19"/>
    <x v="7"/>
    <x v="7"/>
    <x v="27"/>
    <x v="24"/>
    <x v="2"/>
    <x v="3"/>
    <x v="1"/>
    <x v="1"/>
    <x v="4"/>
  </r>
  <r>
    <x v="5"/>
    <x v="0"/>
    <x v="0"/>
    <x v="10"/>
    <x v="19"/>
    <x v="11"/>
    <x v="3"/>
    <x v="14"/>
    <x v="15"/>
    <x v="0"/>
    <x v="15"/>
    <x v="1"/>
    <x v="1"/>
    <x v="5"/>
  </r>
  <r>
    <x v="6"/>
    <x v="0"/>
    <x v="0"/>
    <x v="1"/>
    <x v="4"/>
    <x v="17"/>
    <x v="15"/>
    <x v="45"/>
    <x v="39"/>
    <x v="2"/>
    <x v="5"/>
    <x v="1"/>
    <x v="0"/>
    <x v="6"/>
  </r>
  <r>
    <x v="0"/>
    <x v="0"/>
    <x v="0"/>
    <x v="1"/>
    <x v="4"/>
    <x v="0"/>
    <x v="14"/>
    <x v="44"/>
    <x v="42"/>
    <x v="0"/>
    <x v="6"/>
    <x v="1"/>
    <x v="0"/>
    <x v="0"/>
  </r>
  <r>
    <x v="1"/>
    <x v="0"/>
    <x v="0"/>
    <x v="1"/>
    <x v="4"/>
    <x v="4"/>
    <x v="10"/>
    <x v="42"/>
    <x v="50"/>
    <x v="4"/>
    <x v="0"/>
    <x v="1"/>
    <x v="1"/>
    <x v="2"/>
  </r>
  <r>
    <x v="2"/>
    <x v="0"/>
    <x v="0"/>
    <x v="1"/>
    <x v="4"/>
    <x v="4"/>
    <x v="10"/>
    <x v="35"/>
    <x v="30"/>
    <x v="3"/>
    <x v="0"/>
    <x v="1"/>
    <x v="1"/>
    <x v="1"/>
  </r>
  <r>
    <x v="38"/>
    <x v="4"/>
    <x v="4"/>
    <x v="5"/>
    <x v="11"/>
    <x v="11"/>
    <x v="3"/>
    <x v="18"/>
    <x v="18"/>
    <x v="0"/>
    <x v="14"/>
    <x v="2"/>
    <x v="1"/>
    <x v="38"/>
  </r>
  <r>
    <x v="39"/>
    <x v="4"/>
    <x v="4"/>
    <x v="5"/>
    <x v="11"/>
    <x v="12"/>
    <x v="2"/>
    <x v="10"/>
    <x v="10"/>
    <x v="1"/>
    <x v="8"/>
    <x v="2"/>
    <x v="1"/>
    <x v="39"/>
  </r>
  <r>
    <x v="40"/>
    <x v="4"/>
    <x v="4"/>
    <x v="5"/>
    <x v="11"/>
    <x v="13"/>
    <x v="1"/>
    <x v="7"/>
    <x v="9"/>
    <x v="0"/>
    <x v="9"/>
    <x v="2"/>
    <x v="1"/>
    <x v="40"/>
  </r>
  <r>
    <x v="41"/>
    <x v="4"/>
    <x v="4"/>
    <x v="5"/>
    <x v="11"/>
    <x v="13"/>
    <x v="1"/>
    <x v="9"/>
    <x v="12"/>
    <x v="1"/>
    <x v="2"/>
    <x v="2"/>
    <x v="1"/>
    <x v="41"/>
  </r>
  <r>
    <x v="53"/>
    <x v="6"/>
    <x v="6"/>
    <x v="12"/>
    <x v="23"/>
    <x v="29"/>
    <x v="18"/>
    <x v="52"/>
    <x v="52"/>
    <x v="5"/>
    <x v="17"/>
    <x v="3"/>
    <x v="2"/>
    <x v="52"/>
  </r>
  <r>
    <x v="53"/>
    <x v="6"/>
    <x v="6"/>
    <x v="12"/>
    <x v="23"/>
    <x v="29"/>
    <x v="18"/>
    <x v="52"/>
    <x v="52"/>
    <x v="5"/>
    <x v="17"/>
    <x v="3"/>
    <x v="2"/>
    <x v="52"/>
  </r>
  <r>
    <x v="53"/>
    <x v="6"/>
    <x v="6"/>
    <x v="12"/>
    <x v="23"/>
    <x v="29"/>
    <x v="18"/>
    <x v="52"/>
    <x v="52"/>
    <x v="5"/>
    <x v="17"/>
    <x v="3"/>
    <x v="2"/>
    <x v="52"/>
  </r>
  <r>
    <x v="53"/>
    <x v="6"/>
    <x v="6"/>
    <x v="12"/>
    <x v="23"/>
    <x v="29"/>
    <x v="18"/>
    <x v="52"/>
    <x v="52"/>
    <x v="5"/>
    <x v="17"/>
    <x v="3"/>
    <x v="2"/>
    <x v="52"/>
  </r>
  <r>
    <x v="53"/>
    <x v="6"/>
    <x v="6"/>
    <x v="12"/>
    <x v="23"/>
    <x v="29"/>
    <x v="18"/>
    <x v="52"/>
    <x v="52"/>
    <x v="5"/>
    <x v="17"/>
    <x v="3"/>
    <x v="2"/>
    <x v="52"/>
  </r>
  <r>
    <x v="53"/>
    <x v="6"/>
    <x v="6"/>
    <x v="12"/>
    <x v="23"/>
    <x v="29"/>
    <x v="18"/>
    <x v="52"/>
    <x v="52"/>
    <x v="5"/>
    <x v="17"/>
    <x v="3"/>
    <x v="2"/>
    <x v="52"/>
  </r>
  <r>
    <x v="53"/>
    <x v="6"/>
    <x v="6"/>
    <x v="12"/>
    <x v="23"/>
    <x v="29"/>
    <x v="18"/>
    <x v="52"/>
    <x v="52"/>
    <x v="5"/>
    <x v="17"/>
    <x v="3"/>
    <x v="2"/>
    <x v="52"/>
  </r>
  <r>
    <x v="53"/>
    <x v="6"/>
    <x v="6"/>
    <x v="12"/>
    <x v="23"/>
    <x v="29"/>
    <x v="18"/>
    <x v="52"/>
    <x v="52"/>
    <x v="5"/>
    <x v="17"/>
    <x v="3"/>
    <x v="2"/>
    <x v="52"/>
  </r>
  <r>
    <x v="42"/>
    <x v="6"/>
    <x v="6"/>
    <x v="12"/>
    <x v="14"/>
    <x v="29"/>
    <x v="18"/>
    <x v="52"/>
    <x v="52"/>
    <x v="5"/>
    <x v="17"/>
    <x v="3"/>
    <x v="2"/>
    <x v="52"/>
  </r>
  <r>
    <x v="53"/>
    <x v="0"/>
    <x v="0"/>
    <x v="12"/>
    <x v="0"/>
    <x v="19"/>
    <x v="18"/>
    <x v="52"/>
    <x v="52"/>
    <x v="5"/>
    <x v="17"/>
    <x v="3"/>
    <x v="2"/>
    <x v="52"/>
  </r>
  <r>
    <x v="53"/>
    <x v="1"/>
    <x v="1"/>
    <x v="12"/>
    <x v="3"/>
    <x v="20"/>
    <x v="18"/>
    <x v="52"/>
    <x v="52"/>
    <x v="5"/>
    <x v="17"/>
    <x v="3"/>
    <x v="2"/>
    <x v="52"/>
  </r>
  <r>
    <x v="53"/>
    <x v="2"/>
    <x v="2"/>
    <x v="12"/>
    <x v="5"/>
    <x v="21"/>
    <x v="18"/>
    <x v="52"/>
    <x v="52"/>
    <x v="5"/>
    <x v="17"/>
    <x v="3"/>
    <x v="2"/>
    <x v="52"/>
  </r>
  <r>
    <x v="53"/>
    <x v="3"/>
    <x v="3"/>
    <x v="12"/>
    <x v="7"/>
    <x v="18"/>
    <x v="18"/>
    <x v="52"/>
    <x v="52"/>
    <x v="5"/>
    <x v="17"/>
    <x v="3"/>
    <x v="2"/>
    <x v="52"/>
  </r>
  <r>
    <x v="53"/>
    <x v="4"/>
    <x v="4"/>
    <x v="12"/>
    <x v="8"/>
    <x v="22"/>
    <x v="18"/>
    <x v="52"/>
    <x v="52"/>
    <x v="5"/>
    <x v="17"/>
    <x v="3"/>
    <x v="2"/>
    <x v="52"/>
  </r>
  <r>
    <x v="53"/>
    <x v="5"/>
    <x v="5"/>
    <x v="12"/>
    <x v="10"/>
    <x v="23"/>
    <x v="18"/>
    <x v="52"/>
    <x v="52"/>
    <x v="5"/>
    <x v="17"/>
    <x v="3"/>
    <x v="2"/>
    <x v="52"/>
  </r>
  <r>
    <x v="53"/>
    <x v="6"/>
    <x v="6"/>
    <x v="12"/>
    <x v="12"/>
    <x v="24"/>
    <x v="18"/>
    <x v="52"/>
    <x v="52"/>
    <x v="5"/>
    <x v="17"/>
    <x v="3"/>
    <x v="2"/>
    <x v="52"/>
  </r>
  <r>
    <x v="53"/>
    <x v="6"/>
    <x v="6"/>
    <x v="12"/>
    <x v="15"/>
    <x v="25"/>
    <x v="18"/>
    <x v="52"/>
    <x v="52"/>
    <x v="5"/>
    <x v="17"/>
    <x v="3"/>
    <x v="2"/>
    <x v="52"/>
  </r>
  <r>
    <x v="53"/>
    <x v="6"/>
    <x v="6"/>
    <x v="12"/>
    <x v="17"/>
    <x v="26"/>
    <x v="18"/>
    <x v="52"/>
    <x v="52"/>
    <x v="5"/>
    <x v="17"/>
    <x v="3"/>
    <x v="2"/>
    <x v="52"/>
  </r>
  <r>
    <x v="53"/>
    <x v="6"/>
    <x v="6"/>
    <x v="12"/>
    <x v="20"/>
    <x v="27"/>
    <x v="18"/>
    <x v="52"/>
    <x v="52"/>
    <x v="5"/>
    <x v="17"/>
    <x v="3"/>
    <x v="2"/>
    <x v="52"/>
  </r>
  <r>
    <x v="53"/>
    <x v="6"/>
    <x v="6"/>
    <x v="12"/>
    <x v="22"/>
    <x v="28"/>
    <x v="18"/>
    <x v="52"/>
    <x v="52"/>
    <x v="5"/>
    <x v="17"/>
    <x v="3"/>
    <x v="2"/>
    <x v="52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20" firstHeaderRow="1" firstDataRow="1" firstDataCol="1"/>
  <pivotFields count="14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 outline="0"/>
    <pivotField compact="0" showAll="0"/>
    <pivotField axis="axisRow" compact="0" showAll="0" defaultSubtotal="0" outline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compact="0" showAll="0"/>
    <pivotField compact="0" showAll="0"/>
    <pivotField compact="0" showAll="0"/>
  </pivotFields>
  <rowFields count="1">
    <field x="10"/>
  </rowFields>
  <dataFields count="1">
    <dataField name="Sum - Miles / Year" fld="8" subtotal="sum" numFmtId="165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Q41" activeCellId="0" sqref="Q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14.16"/>
    <col collapsed="false" customWidth="true" hidden="false" outlineLevel="0" max="3" min="3" style="1" width="15.88"/>
    <col collapsed="false" customWidth="true" hidden="false" outlineLevel="0" max="4" min="4" style="1" width="6.43"/>
    <col collapsed="false" customWidth="true" hidden="false" outlineLevel="0" max="5" min="5" style="1" width="16.3"/>
    <col collapsed="false" customWidth="true" hidden="false" outlineLevel="0" max="6" min="6" style="1" width="15.46"/>
    <col collapsed="false" customWidth="true" hidden="false" outlineLevel="0" max="7" min="7" style="1" width="10.28"/>
    <col collapsed="false" customWidth="true" hidden="false" outlineLevel="0" max="9" min="8" style="2" width="14.86"/>
    <col collapsed="false" customWidth="true" hidden="false" outlineLevel="0" max="10" min="10" style="1" width="5.73"/>
    <col collapsed="false" customWidth="true" hidden="false" outlineLevel="0" max="11" min="11" style="1" width="9.63"/>
    <col collapsed="false" customWidth="true" hidden="false" outlineLevel="0" max="12" min="12" style="1" width="14.86"/>
    <col collapsed="false" customWidth="true" hidden="false" outlineLevel="0" max="13" min="13" style="1" width="9.2"/>
    <col collapsed="false" customWidth="true" hidden="false" outlineLevel="0" max="14" min="14" style="1" width="16.81"/>
    <col collapsed="false" customWidth="false" hidden="false" outlineLevel="0" max="1024" min="15" style="1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1" t="s">
        <v>14</v>
      </c>
      <c r="B2" s="1" t="str">
        <f aca="false">LEFT(A2,2)</f>
        <v>FD</v>
      </c>
      <c r="C2" s="1" t="str">
        <f aca="false">VLOOKUP(B2,B$63:C$68,2)</f>
        <v>Ford</v>
      </c>
      <c r="D2" s="1" t="str">
        <f aca="false">MID(A2,5,3)</f>
        <v>MTG</v>
      </c>
      <c r="E2" s="1" t="str">
        <f aca="false">VLOOKUP(D2,E$63:F$73,2)</f>
        <v>Mustang</v>
      </c>
      <c r="F2" s="1" t="str">
        <f aca="false">MID(A2,3,2)</f>
        <v>06</v>
      </c>
      <c r="G2" s="1" t="n">
        <f aca="false">IF(23-F2&gt;0,23-F2,123-F2)</f>
        <v>17</v>
      </c>
      <c r="H2" s="2" t="n">
        <v>40326.8</v>
      </c>
      <c r="I2" s="2" t="n">
        <f aca="false">H2/G2</f>
        <v>2372.16470588235</v>
      </c>
      <c r="J2" s="1" t="s">
        <v>15</v>
      </c>
      <c r="K2" s="1" t="s">
        <v>16</v>
      </c>
      <c r="L2" s="1" t="n">
        <v>50000</v>
      </c>
      <c r="M2" s="1" t="str">
        <f aca="false">IF(H2&lt;=L2,"Yes","No")</f>
        <v>Yes</v>
      </c>
      <c r="N2" s="1" t="str">
        <f aca="false">_xlfn.CONCAT(,B2,F2,D2,UPPER(LEFT(J2,3)),RIGHT(A2,3))</f>
        <v>FD06MTGBLA001</v>
      </c>
    </row>
    <row r="3" customFormat="false" ht="12.8" hidden="false" customHeight="false" outlineLevel="0" collapsed="false">
      <c r="A3" s="1" t="s">
        <v>17</v>
      </c>
      <c r="B3" s="1" t="str">
        <f aca="false">LEFT(A3,2)</f>
        <v>FD</v>
      </c>
      <c r="C3" s="1" t="str">
        <f aca="false">VLOOKUP(B3,B$63:C$68,2)</f>
        <v>Ford</v>
      </c>
      <c r="D3" s="1" t="str">
        <f aca="false">MID(A3,5,3)</f>
        <v>MTG</v>
      </c>
      <c r="E3" s="1" t="str">
        <f aca="false">VLOOKUP(D3,E$63:F$73,2)</f>
        <v>Mustang</v>
      </c>
      <c r="F3" s="1" t="str">
        <f aca="false">MID(A3,3,2)</f>
        <v>06</v>
      </c>
      <c r="G3" s="1" t="n">
        <f aca="false">IF(23-F3&gt;0,23-F3,123-F3)</f>
        <v>17</v>
      </c>
      <c r="H3" s="2" t="n">
        <v>44974.8</v>
      </c>
      <c r="I3" s="2" t="n">
        <f aca="false">H3/G3</f>
        <v>2645.57647058824</v>
      </c>
      <c r="J3" s="1" t="s">
        <v>18</v>
      </c>
      <c r="K3" s="1" t="s">
        <v>19</v>
      </c>
      <c r="L3" s="1" t="n">
        <v>50000</v>
      </c>
      <c r="M3" s="1" t="str">
        <f aca="false">IF(H3&lt;=L3,"Yes","No")</f>
        <v>Yes</v>
      </c>
      <c r="N3" s="1" t="str">
        <f aca="false">_xlfn.CONCAT(,B3,F3,D3,UPPER(LEFT(J3,3)),RIGHT(A3,3))</f>
        <v>FD06MTGWHI002</v>
      </c>
    </row>
    <row r="4" customFormat="false" ht="12.8" hidden="false" customHeight="false" outlineLevel="0" collapsed="false">
      <c r="A4" s="1" t="s">
        <v>20</v>
      </c>
      <c r="B4" s="1" t="str">
        <f aca="false">LEFT(A4,2)</f>
        <v>FD</v>
      </c>
      <c r="C4" s="1" t="str">
        <f aca="false">VLOOKUP(B4,B$63:C$68,2)</f>
        <v>Ford</v>
      </c>
      <c r="D4" s="1" t="str">
        <f aca="false">MID(A4,5,3)</f>
        <v>MTG</v>
      </c>
      <c r="E4" s="1" t="str">
        <f aca="false">VLOOKUP(D4,E$63:F$73,2)</f>
        <v>Mustang</v>
      </c>
      <c r="F4" s="1" t="str">
        <f aca="false">MID(A4,3,2)</f>
        <v>08</v>
      </c>
      <c r="G4" s="1" t="n">
        <f aca="false">IF(23-F4&gt;0,23-F4,123-F4)</f>
        <v>15</v>
      </c>
      <c r="H4" s="2" t="n">
        <v>44946.5</v>
      </c>
      <c r="I4" s="2" t="n">
        <f aca="false">H4/G4</f>
        <v>2996.43333333333</v>
      </c>
      <c r="J4" s="1" t="s">
        <v>21</v>
      </c>
      <c r="K4" s="1" t="s">
        <v>22</v>
      </c>
      <c r="L4" s="1" t="n">
        <v>50000</v>
      </c>
      <c r="M4" s="1" t="str">
        <f aca="false">IF(H4&lt;=L4,"Yes","No")</f>
        <v>Yes</v>
      </c>
      <c r="N4" s="1" t="str">
        <f aca="false">_xlfn.CONCAT(,B4,F4,D4,UPPER(LEFT(J4,3)),RIGHT(A4,3))</f>
        <v>FD08MTGGRE003</v>
      </c>
    </row>
    <row r="5" customFormat="false" ht="12.8" hidden="false" customHeight="false" outlineLevel="0" collapsed="false">
      <c r="A5" s="1" t="s">
        <v>23</v>
      </c>
      <c r="B5" s="1" t="str">
        <f aca="false">LEFT(A5,2)</f>
        <v>FD</v>
      </c>
      <c r="C5" s="1" t="str">
        <f aca="false">VLOOKUP(B5,B$63:C$68,2)</f>
        <v>Ford</v>
      </c>
      <c r="D5" s="1" t="str">
        <f aca="false">MID(A5,5,3)</f>
        <v>MTG</v>
      </c>
      <c r="E5" s="1" t="str">
        <f aca="false">VLOOKUP(D5,E$63:F$73,2)</f>
        <v>Mustang</v>
      </c>
      <c r="F5" s="1" t="str">
        <f aca="false">MID(A5,3,2)</f>
        <v>08</v>
      </c>
      <c r="G5" s="1" t="n">
        <f aca="false">IF(23-F5&gt;0,23-F5,123-F5)</f>
        <v>15</v>
      </c>
      <c r="H5" s="2" t="n">
        <v>37558.8</v>
      </c>
      <c r="I5" s="2" t="n">
        <f aca="false">H5/G5</f>
        <v>2503.92</v>
      </c>
      <c r="J5" s="1" t="s">
        <v>15</v>
      </c>
      <c r="K5" s="1" t="s">
        <v>24</v>
      </c>
      <c r="L5" s="1" t="n">
        <v>50000</v>
      </c>
      <c r="M5" s="1" t="str">
        <f aca="false">IF(H5&lt;=L5,"Yes","No")</f>
        <v>Yes</v>
      </c>
      <c r="N5" s="1" t="str">
        <f aca="false">_xlfn.CONCAT(,B5,F5,D5,UPPER(LEFT(J5,3)),RIGHT(A5,3))</f>
        <v>FD08MTGBLA004</v>
      </c>
    </row>
    <row r="6" customFormat="false" ht="12.8" hidden="false" customHeight="false" outlineLevel="0" collapsed="false">
      <c r="A6" s="1" t="s">
        <v>25</v>
      </c>
      <c r="B6" s="1" t="str">
        <f aca="false">LEFT(A6,2)</f>
        <v>FD</v>
      </c>
      <c r="C6" s="1" t="str">
        <f aca="false">VLOOKUP(B6,B$63:C$68,2)</f>
        <v>Ford</v>
      </c>
      <c r="D6" s="1" t="str">
        <f aca="false">MID(A6,5,3)</f>
        <v>MTG</v>
      </c>
      <c r="E6" s="1" t="str">
        <f aca="false">VLOOKUP(D6,E$63:F$73,2)</f>
        <v>Mustang</v>
      </c>
      <c r="F6" s="1" t="str">
        <f aca="false">MID(A6,3,2)</f>
        <v>08</v>
      </c>
      <c r="G6" s="1" t="n">
        <f aca="false">IF(23-F6&gt;0,23-F6,123-F6)</f>
        <v>15</v>
      </c>
      <c r="H6" s="2" t="n">
        <v>36438.5</v>
      </c>
      <c r="I6" s="2" t="n">
        <f aca="false">H6/G6</f>
        <v>2429.23333333333</v>
      </c>
      <c r="J6" s="1" t="s">
        <v>18</v>
      </c>
      <c r="K6" s="1" t="s">
        <v>16</v>
      </c>
      <c r="L6" s="1" t="n">
        <v>50000</v>
      </c>
      <c r="M6" s="1" t="str">
        <f aca="false">IF(H6&lt;=L6,"Yes","No")</f>
        <v>Yes</v>
      </c>
      <c r="N6" s="1" t="str">
        <f aca="false">_xlfn.CONCAT(,B6,F6,D6,UPPER(LEFT(J6,3)),RIGHT(A6,3))</f>
        <v>FD08MTGWHI005</v>
      </c>
    </row>
    <row r="7" customFormat="false" ht="12.8" hidden="false" customHeight="false" outlineLevel="0" collapsed="false">
      <c r="A7" s="1" t="s">
        <v>26</v>
      </c>
      <c r="B7" s="1" t="str">
        <f aca="false">LEFT(A7,2)</f>
        <v>FD</v>
      </c>
      <c r="C7" s="1" t="str">
        <f aca="false">VLOOKUP(B7,B$63:C$68,2)</f>
        <v>Ford</v>
      </c>
      <c r="D7" s="1" t="str">
        <f aca="false">MID(A7,5,3)</f>
        <v>FCS</v>
      </c>
      <c r="E7" s="1" t="str">
        <f aca="false">VLOOKUP(D7,E$63:F$73,2)</f>
        <v>Focus</v>
      </c>
      <c r="F7" s="1" t="str">
        <f aca="false">MID(A7,3,2)</f>
        <v>06</v>
      </c>
      <c r="G7" s="1" t="n">
        <f aca="false">IF(23-F7&gt;0,23-F7,123-F7)</f>
        <v>17</v>
      </c>
      <c r="H7" s="2" t="n">
        <v>46311.4</v>
      </c>
      <c r="I7" s="2" t="n">
        <f aca="false">H7/G7</f>
        <v>2724.2</v>
      </c>
      <c r="J7" s="1" t="s">
        <v>21</v>
      </c>
      <c r="K7" s="1" t="s">
        <v>27</v>
      </c>
      <c r="L7" s="1" t="n">
        <v>75000</v>
      </c>
      <c r="M7" s="1" t="str">
        <f aca="false">IF(H7&lt;=L7,"Yes","No")</f>
        <v>Yes</v>
      </c>
      <c r="N7" s="1" t="str">
        <f aca="false">_xlfn.CONCAT(,B7,F7,D7,UPPER(LEFT(J7,3)),RIGHT(A7,3))</f>
        <v>FD06FCSGRE006</v>
      </c>
    </row>
    <row r="8" customFormat="false" ht="12.8" hidden="false" customHeight="false" outlineLevel="0" collapsed="false">
      <c r="A8" s="1" t="s">
        <v>28</v>
      </c>
      <c r="B8" s="1" t="str">
        <f aca="false">LEFT(A8,2)</f>
        <v>FD</v>
      </c>
      <c r="C8" s="1" t="str">
        <f aca="false">VLOOKUP(B8,B$63:C$68,2)</f>
        <v>Ford</v>
      </c>
      <c r="D8" s="1" t="str">
        <f aca="false">MID(A8,5,3)</f>
        <v>FCS</v>
      </c>
      <c r="E8" s="1" t="str">
        <f aca="false">VLOOKUP(D8,E$63:F$73,2)</f>
        <v>Focus</v>
      </c>
      <c r="F8" s="1" t="str">
        <f aca="false">MID(A8,3,2)</f>
        <v>06</v>
      </c>
      <c r="G8" s="1" t="n">
        <f aca="false">IF(23-F8&gt;0,23-F8,123-F8)</f>
        <v>17</v>
      </c>
      <c r="H8" s="2" t="n">
        <v>52229.5</v>
      </c>
      <c r="I8" s="2" t="n">
        <f aca="false">H8/G8</f>
        <v>3072.32352941176</v>
      </c>
      <c r="J8" s="1" t="s">
        <v>21</v>
      </c>
      <c r="K8" s="1" t="s">
        <v>22</v>
      </c>
      <c r="L8" s="1" t="n">
        <v>75000</v>
      </c>
      <c r="M8" s="1" t="str">
        <f aca="false">IF(H8&lt;=L8,"Yes","No")</f>
        <v>Yes</v>
      </c>
      <c r="N8" s="1" t="str">
        <f aca="false">_xlfn.CONCAT(,B8,F8,D8,UPPER(LEFT(J8,3)),RIGHT(A8,3))</f>
        <v>FD06FCSGRE007</v>
      </c>
    </row>
    <row r="9" customFormat="false" ht="12.8" hidden="false" customHeight="false" outlineLevel="0" collapsed="false">
      <c r="A9" s="1" t="s">
        <v>29</v>
      </c>
      <c r="B9" s="1" t="str">
        <f aca="false">LEFT(A9,2)</f>
        <v>FD</v>
      </c>
      <c r="C9" s="1" t="str">
        <f aca="false">VLOOKUP(B9,B$63:C$68,2)</f>
        <v>Ford</v>
      </c>
      <c r="D9" s="1" t="str">
        <f aca="false">MID(A9,5,3)</f>
        <v>FCS</v>
      </c>
      <c r="E9" s="1" t="str">
        <f aca="false">VLOOKUP(D9,E$63:F$73,2)</f>
        <v>Focus</v>
      </c>
      <c r="F9" s="1" t="str">
        <f aca="false">MID(A9,3,2)</f>
        <v>09</v>
      </c>
      <c r="G9" s="1" t="n">
        <f aca="false">IF(23-F9&gt;0,23-F9,123-F9)</f>
        <v>14</v>
      </c>
      <c r="H9" s="2" t="n">
        <v>35137</v>
      </c>
      <c r="I9" s="2" t="n">
        <f aca="false">H9/G9</f>
        <v>2509.78571428571</v>
      </c>
      <c r="J9" s="1" t="s">
        <v>15</v>
      </c>
      <c r="K9" s="1" t="s">
        <v>30</v>
      </c>
      <c r="L9" s="1" t="n">
        <v>75000</v>
      </c>
      <c r="M9" s="1" t="str">
        <f aca="false">IF(H9&lt;=L9,"Yes","No")</f>
        <v>Yes</v>
      </c>
      <c r="N9" s="1" t="str">
        <f aca="false">_xlfn.CONCAT(,B9,F9,D9,UPPER(LEFT(J9,3)),RIGHT(A9,3))</f>
        <v>FD09FCSBLA008</v>
      </c>
    </row>
    <row r="10" customFormat="false" ht="12.8" hidden="false" customHeight="false" outlineLevel="0" collapsed="false">
      <c r="A10" s="1" t="s">
        <v>31</v>
      </c>
      <c r="B10" s="1" t="str">
        <f aca="false">LEFT(A10,2)</f>
        <v>FD</v>
      </c>
      <c r="C10" s="1" t="str">
        <f aca="false">VLOOKUP(B10,B$63:C$68,2)</f>
        <v>Ford</v>
      </c>
      <c r="D10" s="1" t="str">
        <f aca="false">MID(A10,5,3)</f>
        <v>FCS</v>
      </c>
      <c r="E10" s="1" t="str">
        <f aca="false">VLOOKUP(D10,E$63:F$73,2)</f>
        <v>Focus</v>
      </c>
      <c r="F10" s="1" t="str">
        <f aca="false">MID(A10,3,2)</f>
        <v>13</v>
      </c>
      <c r="G10" s="1" t="n">
        <f aca="false">IF(23-F10&gt;0,23-F10,123-F10)</f>
        <v>10</v>
      </c>
      <c r="H10" s="2" t="n">
        <v>27637.1</v>
      </c>
      <c r="I10" s="2" t="n">
        <f aca="false">H10/G10</f>
        <v>2763.71</v>
      </c>
      <c r="J10" s="1" t="s">
        <v>15</v>
      </c>
      <c r="K10" s="1" t="s">
        <v>16</v>
      </c>
      <c r="L10" s="1" t="n">
        <v>75000</v>
      </c>
      <c r="M10" s="1" t="str">
        <f aca="false">IF(H10&lt;=L10,"Yes","No")</f>
        <v>Yes</v>
      </c>
      <c r="N10" s="1" t="str">
        <f aca="false">_xlfn.CONCAT(,B10,F10,D10,UPPER(LEFT(J10,3)),RIGHT(A10,3))</f>
        <v>FD13FCSBLA009</v>
      </c>
    </row>
    <row r="11" customFormat="false" ht="12.8" hidden="false" customHeight="false" outlineLevel="0" collapsed="false">
      <c r="A11" s="1" t="s">
        <v>32</v>
      </c>
      <c r="B11" s="1" t="str">
        <f aca="false">LEFT(A11,2)</f>
        <v>FD</v>
      </c>
      <c r="C11" s="1" t="str">
        <f aca="false">VLOOKUP(B11,B$63:C$68,2)</f>
        <v>Ford</v>
      </c>
      <c r="D11" s="1" t="str">
        <f aca="false">MID(A11,5,3)</f>
        <v>FCS</v>
      </c>
      <c r="E11" s="1" t="str">
        <f aca="false">VLOOKUP(D11,E$63:F$73,2)</f>
        <v>Focus</v>
      </c>
      <c r="F11" s="1" t="str">
        <f aca="false">MID(A11,3,2)</f>
        <v>13</v>
      </c>
      <c r="G11" s="1" t="n">
        <f aca="false">IF(23-F11&gt;0,23-F11,123-F11)</f>
        <v>10</v>
      </c>
      <c r="H11" s="2" t="n">
        <v>27534.8</v>
      </c>
      <c r="I11" s="2" t="n">
        <f aca="false">H11/G11</f>
        <v>2753.48</v>
      </c>
      <c r="J11" s="1" t="s">
        <v>18</v>
      </c>
      <c r="K11" s="1" t="s">
        <v>33</v>
      </c>
      <c r="L11" s="1" t="n">
        <v>75000</v>
      </c>
      <c r="M11" s="1" t="str">
        <f aca="false">IF(H11&lt;=L11,"Yes","No")</f>
        <v>Yes</v>
      </c>
      <c r="N11" s="1" t="str">
        <f aca="false">_xlfn.CONCAT(,B11,F11,D11,UPPER(LEFT(J11,3)),RIGHT(A11,3))</f>
        <v>FD13FCSWHI010</v>
      </c>
    </row>
    <row r="12" customFormat="false" ht="12.8" hidden="false" customHeight="false" outlineLevel="0" collapsed="false">
      <c r="A12" s="1" t="s">
        <v>34</v>
      </c>
      <c r="B12" s="1" t="str">
        <f aca="false">LEFT(A12,2)</f>
        <v>FD</v>
      </c>
      <c r="C12" s="1" t="str">
        <f aca="false">VLOOKUP(B12,B$63:C$68,2)</f>
        <v>Ford</v>
      </c>
      <c r="D12" s="1" t="str">
        <f aca="false">MID(A12,5,3)</f>
        <v>FCS</v>
      </c>
      <c r="E12" s="1" t="str">
        <f aca="false">VLOOKUP(D12,E$63:F$73,2)</f>
        <v>Focus</v>
      </c>
      <c r="F12" s="1" t="str">
        <f aca="false">MID(A12,3,2)</f>
        <v>12</v>
      </c>
      <c r="G12" s="1" t="n">
        <f aca="false">IF(23-F12&gt;0,23-F12,123-F12)</f>
        <v>11</v>
      </c>
      <c r="H12" s="2" t="n">
        <v>19341.7</v>
      </c>
      <c r="I12" s="2" t="n">
        <f aca="false">H12/G12</f>
        <v>1758.33636363636</v>
      </c>
      <c r="J12" s="1" t="s">
        <v>18</v>
      </c>
      <c r="K12" s="1" t="s">
        <v>35</v>
      </c>
      <c r="L12" s="1" t="n">
        <v>75000</v>
      </c>
      <c r="M12" s="1" t="str">
        <f aca="false">IF(H12&lt;=L12,"Yes","No")</f>
        <v>Yes</v>
      </c>
      <c r="N12" s="1" t="str">
        <f aca="false">_xlfn.CONCAT(,B12,F12,D12,UPPER(LEFT(J12,3)),RIGHT(A12,3))</f>
        <v>FD12FCSWHI011</v>
      </c>
    </row>
    <row r="13" customFormat="false" ht="12.8" hidden="false" customHeight="false" outlineLevel="0" collapsed="false">
      <c r="A13" s="1" t="s">
        <v>36</v>
      </c>
      <c r="B13" s="1" t="str">
        <f aca="false">LEFT(A13,2)</f>
        <v>FD</v>
      </c>
      <c r="C13" s="1" t="str">
        <f aca="false">VLOOKUP(B13,B$63:C$68,2)</f>
        <v>Ford</v>
      </c>
      <c r="D13" s="1" t="str">
        <f aca="false">MID(A13,5,3)</f>
        <v>FCS</v>
      </c>
      <c r="E13" s="1" t="str">
        <f aca="false">VLOOKUP(D13,E$63:F$73,2)</f>
        <v>Focus</v>
      </c>
      <c r="F13" s="1" t="str">
        <f aca="false">MID(A13,3,2)</f>
        <v>13</v>
      </c>
      <c r="G13" s="1" t="n">
        <f aca="false">IF(23-F13&gt;0,23-F13,123-F13)</f>
        <v>10</v>
      </c>
      <c r="H13" s="2" t="n">
        <v>22521.6</v>
      </c>
      <c r="I13" s="2" t="n">
        <f aca="false">H13/G13</f>
        <v>2252.16</v>
      </c>
      <c r="J13" s="1" t="s">
        <v>15</v>
      </c>
      <c r="K13" s="1" t="s">
        <v>37</v>
      </c>
      <c r="L13" s="1" t="n">
        <v>75000</v>
      </c>
      <c r="M13" s="1" t="str">
        <f aca="false">IF(H13&lt;=L13,"Yes","No")</f>
        <v>Yes</v>
      </c>
      <c r="N13" s="1" t="str">
        <f aca="false">_xlfn.CONCAT(,B13,F13,D13,UPPER(LEFT(J13,3)),RIGHT(A13,3))</f>
        <v>FD13FCSBLA012</v>
      </c>
    </row>
    <row r="14" customFormat="false" ht="12.8" hidden="false" customHeight="false" outlineLevel="0" collapsed="false">
      <c r="A14" s="1" t="s">
        <v>38</v>
      </c>
      <c r="B14" s="1" t="str">
        <f aca="false">LEFT(A14,2)</f>
        <v>FD</v>
      </c>
      <c r="C14" s="1" t="str">
        <f aca="false">VLOOKUP(B14,B$63:C$68,2)</f>
        <v>Ford</v>
      </c>
      <c r="D14" s="1" t="str">
        <f aca="false">MID(A14,5,3)</f>
        <v>FCS</v>
      </c>
      <c r="E14" s="1" t="str">
        <f aca="false">VLOOKUP(D14,E$63:F$73,2)</f>
        <v>Focus</v>
      </c>
      <c r="F14" s="1" t="str">
        <f aca="false">MID(A14,3,2)</f>
        <v>13</v>
      </c>
      <c r="G14" s="1" t="n">
        <f aca="false">IF(23-F14&gt;0,23-F14,123-F14)</f>
        <v>10</v>
      </c>
      <c r="H14" s="2" t="n">
        <v>13682.9</v>
      </c>
      <c r="I14" s="2" t="n">
        <f aca="false">H14/G14</f>
        <v>1368.29</v>
      </c>
      <c r="J14" s="1" t="s">
        <v>15</v>
      </c>
      <c r="K14" s="1" t="s">
        <v>39</v>
      </c>
      <c r="L14" s="1" t="n">
        <v>75000</v>
      </c>
      <c r="M14" s="1" t="str">
        <f aca="false">IF(H14&lt;=L14,"Yes","No")</f>
        <v>Yes</v>
      </c>
      <c r="N14" s="1" t="str">
        <f aca="false">_xlfn.CONCAT(,B14,F14,D14,UPPER(LEFT(J14,3)),RIGHT(A14,3))</f>
        <v>FD13FCSBLA013</v>
      </c>
    </row>
    <row r="15" customFormat="false" ht="12.8" hidden="false" customHeight="false" outlineLevel="0" collapsed="false">
      <c r="A15" s="1" t="s">
        <v>40</v>
      </c>
      <c r="B15" s="1" t="str">
        <f aca="false">LEFT(A15,2)</f>
        <v>GM</v>
      </c>
      <c r="C15" s="1" t="str">
        <f aca="false">VLOOKUP(B15,B$63:C$68,2)</f>
        <v>General Motors</v>
      </c>
      <c r="D15" s="1" t="str">
        <f aca="false">MID(A15,5,3)</f>
        <v>CMR</v>
      </c>
      <c r="E15" s="1" t="str">
        <f aca="false">VLOOKUP(D15,E$63:F$73,2)</f>
        <v>Camero</v>
      </c>
      <c r="F15" s="1" t="str">
        <f aca="false">MID(A15,3,2)</f>
        <v>09</v>
      </c>
      <c r="G15" s="1" t="n">
        <f aca="false">IF(23-F15&gt;0,23-F15,123-F15)</f>
        <v>14</v>
      </c>
      <c r="H15" s="2" t="n">
        <v>28464.8</v>
      </c>
      <c r="I15" s="2" t="n">
        <f aca="false">H15/G15</f>
        <v>2033.2</v>
      </c>
      <c r="J15" s="1" t="s">
        <v>18</v>
      </c>
      <c r="K15" s="1" t="s">
        <v>41</v>
      </c>
      <c r="L15" s="1" t="n">
        <v>100000</v>
      </c>
      <c r="M15" s="1" t="str">
        <f aca="false">IF(H15&lt;=L15,"Yes","No")</f>
        <v>Yes</v>
      </c>
      <c r="N15" s="1" t="str">
        <f aca="false">_xlfn.CONCAT(,B15,F15,D15,UPPER(LEFT(J15,3)),RIGHT(A15,3))</f>
        <v>GM09CMRWHI014</v>
      </c>
    </row>
    <row r="16" customFormat="false" ht="12.8" hidden="false" customHeight="false" outlineLevel="0" collapsed="false">
      <c r="A16" s="1" t="s">
        <v>42</v>
      </c>
      <c r="B16" s="1" t="str">
        <f aca="false">LEFT(A16,2)</f>
        <v>GM</v>
      </c>
      <c r="C16" s="1" t="str">
        <f aca="false">VLOOKUP(B16,B$63:C$68,2)</f>
        <v>General Motors</v>
      </c>
      <c r="D16" s="1" t="str">
        <f aca="false">MID(A16,5,3)</f>
        <v>CMR</v>
      </c>
      <c r="E16" s="1" t="str">
        <f aca="false">VLOOKUP(D16,E$63:F$73,2)</f>
        <v>Camero</v>
      </c>
      <c r="F16" s="1" t="str">
        <f aca="false">MID(A16,3,2)</f>
        <v>12</v>
      </c>
      <c r="G16" s="1" t="n">
        <f aca="false">IF(23-F16&gt;0,23-F16,123-F16)</f>
        <v>11</v>
      </c>
      <c r="H16" s="2" t="n">
        <v>19421.1</v>
      </c>
      <c r="I16" s="2" t="n">
        <f aca="false">H16/G16</f>
        <v>1765.55454545455</v>
      </c>
      <c r="J16" s="1" t="s">
        <v>15</v>
      </c>
      <c r="K16" s="1" t="s">
        <v>43</v>
      </c>
      <c r="L16" s="1" t="n">
        <v>100000</v>
      </c>
      <c r="M16" s="1" t="str">
        <f aca="false">IF(H16&lt;=L16,"Yes","No")</f>
        <v>Yes</v>
      </c>
      <c r="N16" s="1" t="str">
        <f aca="false">_xlfn.CONCAT(,B16,F16,D16,UPPER(LEFT(J16,3)),RIGHT(A16,3))</f>
        <v>GM12CMRBLA015</v>
      </c>
    </row>
    <row r="17" customFormat="false" ht="12.8" hidden="false" customHeight="false" outlineLevel="0" collapsed="false">
      <c r="A17" s="1" t="s">
        <v>44</v>
      </c>
      <c r="B17" s="1" t="str">
        <f aca="false">LEFT(A17,2)</f>
        <v>GM</v>
      </c>
      <c r="C17" s="1" t="str">
        <f aca="false">VLOOKUP(B17,B$63:C$68,2)</f>
        <v>General Motors</v>
      </c>
      <c r="D17" s="1" t="str">
        <f aca="false">MID(A17,5,3)</f>
        <v>CMR</v>
      </c>
      <c r="E17" s="1" t="str">
        <f aca="false">VLOOKUP(D17,E$63:F$73,2)</f>
        <v>Camero</v>
      </c>
      <c r="F17" s="1" t="str">
        <f aca="false">MID(A17,3,2)</f>
        <v>14</v>
      </c>
      <c r="G17" s="1" t="n">
        <f aca="false">IF(23-F17&gt;0,23-F17,123-F17)</f>
        <v>9</v>
      </c>
      <c r="H17" s="2" t="n">
        <v>14289.6</v>
      </c>
      <c r="I17" s="2" t="n">
        <f aca="false">H17/G17</f>
        <v>1587.73333333333</v>
      </c>
      <c r="J17" s="1" t="s">
        <v>18</v>
      </c>
      <c r="K17" s="1" t="s">
        <v>45</v>
      </c>
      <c r="L17" s="1" t="n">
        <v>100000</v>
      </c>
      <c r="M17" s="1" t="str">
        <f aca="false">IF(H17&lt;=L17,"Yes","No")</f>
        <v>Yes</v>
      </c>
      <c r="N17" s="1" t="str">
        <f aca="false">_xlfn.CONCAT(,B17,F17,D17,UPPER(LEFT(J17,3)),RIGHT(A17,3))</f>
        <v>GM14CMRWHI016</v>
      </c>
    </row>
    <row r="18" customFormat="false" ht="12.8" hidden="false" customHeight="false" outlineLevel="0" collapsed="false">
      <c r="A18" s="1" t="s">
        <v>46</v>
      </c>
      <c r="B18" s="1" t="str">
        <f aca="false">LEFT(A18,2)</f>
        <v>GM</v>
      </c>
      <c r="C18" s="1" t="str">
        <f aca="false">VLOOKUP(B18,B$63:C$68,2)</f>
        <v>General Motors</v>
      </c>
      <c r="D18" s="1" t="str">
        <f aca="false">MID(A18,5,3)</f>
        <v>SLV</v>
      </c>
      <c r="E18" s="1" t="str">
        <f aca="false">VLOOKUP(D18,E$63:F$73,2)</f>
        <v>Silverado</v>
      </c>
      <c r="F18" s="1" t="str">
        <f aca="false">MID(A18,3,2)</f>
        <v>10</v>
      </c>
      <c r="G18" s="1" t="n">
        <f aca="false">IF(23-F18&gt;0,23-F18,123-F18)</f>
        <v>13</v>
      </c>
      <c r="H18" s="2" t="n">
        <v>31144.4</v>
      </c>
      <c r="I18" s="2" t="n">
        <f aca="false">H18/G18</f>
        <v>2395.72307692308</v>
      </c>
      <c r="J18" s="1" t="s">
        <v>15</v>
      </c>
      <c r="K18" s="1" t="s">
        <v>47</v>
      </c>
      <c r="L18" s="1" t="n">
        <v>100000</v>
      </c>
      <c r="M18" s="1" t="str">
        <f aca="false">IF(H18&lt;=L18,"Yes","No")</f>
        <v>Yes</v>
      </c>
      <c r="N18" s="1" t="str">
        <f aca="false">_xlfn.CONCAT(,B18,F18,D18,UPPER(LEFT(J18,3)),RIGHT(A18,3))</f>
        <v>GM10SLVBLA017</v>
      </c>
    </row>
    <row r="19" customFormat="false" ht="12.8" hidden="false" customHeight="false" outlineLevel="0" collapsed="false">
      <c r="A19" s="1" t="s">
        <v>48</v>
      </c>
      <c r="B19" s="1" t="str">
        <f aca="false">LEFT(A19,2)</f>
        <v>GM</v>
      </c>
      <c r="C19" s="1" t="str">
        <f aca="false">VLOOKUP(B19,B$63:C$68,2)</f>
        <v>General Motors</v>
      </c>
      <c r="D19" s="1" t="str">
        <f aca="false">MID(A19,5,3)</f>
        <v>SLV</v>
      </c>
      <c r="E19" s="1" t="str">
        <f aca="false">VLOOKUP(D19,E$63:F$73,2)</f>
        <v>Silverado</v>
      </c>
      <c r="F19" s="1" t="str">
        <f aca="false">MID(A19,3,2)</f>
        <v>98</v>
      </c>
      <c r="G19" s="1" t="n">
        <f aca="false">IF(23-F19&gt;0,23-F19,123-F19)</f>
        <v>25</v>
      </c>
      <c r="H19" s="2" t="n">
        <v>83162.7</v>
      </c>
      <c r="I19" s="2" t="n">
        <f aca="false">H19/G19</f>
        <v>3326.508</v>
      </c>
      <c r="J19" s="1" t="s">
        <v>15</v>
      </c>
      <c r="K19" s="1" t="s">
        <v>41</v>
      </c>
      <c r="L19" s="1" t="n">
        <v>100000</v>
      </c>
      <c r="M19" s="1" t="str">
        <f aca="false">IF(H19&lt;=L19,"Yes","No")</f>
        <v>Yes</v>
      </c>
      <c r="N19" s="1" t="str">
        <f aca="false">_xlfn.CONCAT(,B19,F19,D19,UPPER(LEFT(J19,3)),RIGHT(A19,3))</f>
        <v>GM98SLVBLA018</v>
      </c>
    </row>
    <row r="20" customFormat="false" ht="12.8" hidden="false" customHeight="false" outlineLevel="0" collapsed="false">
      <c r="A20" s="1" t="s">
        <v>49</v>
      </c>
      <c r="B20" s="1" t="str">
        <f aca="false">LEFT(A20,2)</f>
        <v>GM</v>
      </c>
      <c r="C20" s="1" t="str">
        <f aca="false">VLOOKUP(B20,B$63:C$68,2)</f>
        <v>General Motors</v>
      </c>
      <c r="D20" s="1" t="str">
        <f aca="false">MID(A20,5,3)</f>
        <v>SLV</v>
      </c>
      <c r="E20" s="1" t="str">
        <f aca="false">VLOOKUP(D20,E$63:F$73,2)</f>
        <v>Silverado</v>
      </c>
      <c r="F20" s="1" t="str">
        <f aca="false">MID(A20,3,2)</f>
        <v>00</v>
      </c>
      <c r="G20" s="1" t="n">
        <f aca="false">IF(23-F20&gt;0,23-F20,123-F20)</f>
        <v>23</v>
      </c>
      <c r="H20" s="2" t="n">
        <v>80685.8</v>
      </c>
      <c r="I20" s="2" t="n">
        <f aca="false">H20/G20</f>
        <v>3508.07826086957</v>
      </c>
      <c r="J20" s="1" t="s">
        <v>50</v>
      </c>
      <c r="K20" s="1" t="s">
        <v>37</v>
      </c>
      <c r="L20" s="1" t="n">
        <v>100000</v>
      </c>
      <c r="M20" s="1" t="str">
        <f aca="false">IF(H20&lt;=L20,"Yes","No")</f>
        <v>Yes</v>
      </c>
      <c r="N20" s="1" t="str">
        <f aca="false">_xlfn.CONCAT(,B20,F20,D20,UPPER(LEFT(J20,3)),RIGHT(A20,3))</f>
        <v>GM00SLVBLU019</v>
      </c>
    </row>
    <row r="21" customFormat="false" ht="12.8" hidden="false" customHeight="false" outlineLevel="0" collapsed="false">
      <c r="A21" s="1" t="s">
        <v>51</v>
      </c>
      <c r="B21" s="1" t="str">
        <f aca="false">LEFT(A21,2)</f>
        <v>TY</v>
      </c>
      <c r="C21" s="1" t="str">
        <f aca="false">VLOOKUP(B21,B$63:C$68,2)</f>
        <v>Toyota</v>
      </c>
      <c r="D21" s="1" t="str">
        <f aca="false">MID(A21,5,3)</f>
        <v>CAM</v>
      </c>
      <c r="E21" s="1" t="str">
        <f aca="false">VLOOKUP(D21,E$63:F$73,2)</f>
        <v>Camery</v>
      </c>
      <c r="F21" s="1" t="str">
        <f aca="false">MID(A21,3,2)</f>
        <v>96</v>
      </c>
      <c r="G21" s="1" t="n">
        <f aca="false">IF(23-F21&gt;0,23-F21,123-F21)</f>
        <v>27</v>
      </c>
      <c r="H21" s="2" t="n">
        <v>114660.6</v>
      </c>
      <c r="I21" s="2" t="n">
        <f aca="false">H21/G21</f>
        <v>4246.68888888889</v>
      </c>
      <c r="J21" s="1" t="s">
        <v>21</v>
      </c>
      <c r="K21" s="1" t="s">
        <v>52</v>
      </c>
      <c r="L21" s="1" t="n">
        <v>100000</v>
      </c>
      <c r="M21" s="1" t="str">
        <f aca="false">IF(H21&lt;=L21,"Yes","No")</f>
        <v>No</v>
      </c>
      <c r="N21" s="1" t="str">
        <f aca="false">_xlfn.CONCAT(,B21,F21,D21,UPPER(LEFT(J21,3)),RIGHT(A21,3))</f>
        <v>TY96CAMGRE020</v>
      </c>
    </row>
    <row r="22" customFormat="false" ht="12.8" hidden="false" customHeight="false" outlineLevel="0" collapsed="false">
      <c r="A22" s="1" t="s">
        <v>53</v>
      </c>
      <c r="B22" s="1" t="str">
        <f aca="false">LEFT(A22,2)</f>
        <v>TY</v>
      </c>
      <c r="C22" s="1" t="str">
        <f aca="false">VLOOKUP(B22,B$63:C$68,2)</f>
        <v>Toyota</v>
      </c>
      <c r="D22" s="1" t="str">
        <f aca="false">MID(A22,5,3)</f>
        <v>CAM</v>
      </c>
      <c r="E22" s="1" t="str">
        <f aca="false">VLOOKUP(D22,E$63:F$73,2)</f>
        <v>Camery</v>
      </c>
      <c r="F22" s="1" t="str">
        <f aca="false">MID(A22,3,2)</f>
        <v>98</v>
      </c>
      <c r="G22" s="1" t="n">
        <f aca="false">IF(23-F22&gt;0,23-F22,123-F22)</f>
        <v>25</v>
      </c>
      <c r="H22" s="2" t="n">
        <v>93382.6</v>
      </c>
      <c r="I22" s="2" t="n">
        <f aca="false">H22/G22</f>
        <v>3735.304</v>
      </c>
      <c r="J22" s="1" t="s">
        <v>15</v>
      </c>
      <c r="K22" s="1" t="s">
        <v>54</v>
      </c>
      <c r="L22" s="1" t="n">
        <v>100000</v>
      </c>
      <c r="M22" s="1" t="str">
        <f aca="false">IF(H22&lt;=L22,"Yes","No")</f>
        <v>Yes</v>
      </c>
      <c r="N22" s="1" t="str">
        <f aca="false">_xlfn.CONCAT(,B22,F22,D22,UPPER(LEFT(J22,3)),RIGHT(A22,3))</f>
        <v>TY98CAMBLA021</v>
      </c>
    </row>
    <row r="23" customFormat="false" ht="12.8" hidden="false" customHeight="false" outlineLevel="0" collapsed="false">
      <c r="A23" s="1" t="s">
        <v>55</v>
      </c>
      <c r="B23" s="1" t="str">
        <f aca="false">LEFT(A23,2)</f>
        <v>TY</v>
      </c>
      <c r="C23" s="1" t="str">
        <f aca="false">VLOOKUP(B23,B$63:C$68,2)</f>
        <v>Toyota</v>
      </c>
      <c r="D23" s="1" t="str">
        <f aca="false">MID(A23,5,3)</f>
        <v>CAM</v>
      </c>
      <c r="E23" s="1" t="str">
        <f aca="false">VLOOKUP(D23,E$63:F$73,2)</f>
        <v>Camery</v>
      </c>
      <c r="F23" s="1" t="str">
        <f aca="false">MID(A23,3,2)</f>
        <v>00</v>
      </c>
      <c r="G23" s="1" t="n">
        <f aca="false">IF(23-F23&gt;0,23-F23,123-F23)</f>
        <v>23</v>
      </c>
      <c r="H23" s="2" t="n">
        <v>85928</v>
      </c>
      <c r="I23" s="2" t="n">
        <f aca="false">H23/G23</f>
        <v>3736</v>
      </c>
      <c r="J23" s="1" t="s">
        <v>21</v>
      </c>
      <c r="K23" s="1" t="s">
        <v>27</v>
      </c>
      <c r="L23" s="1" t="n">
        <v>100000</v>
      </c>
      <c r="M23" s="1" t="str">
        <f aca="false">IF(H23&lt;=L23,"Yes","No")</f>
        <v>Yes</v>
      </c>
      <c r="N23" s="1" t="str">
        <f aca="false">_xlfn.CONCAT(,B23,F23,D23,UPPER(LEFT(J23,3)),RIGHT(A23,3))</f>
        <v>TY00CAMGRE022</v>
      </c>
    </row>
    <row r="24" customFormat="false" ht="12.8" hidden="false" customHeight="false" outlineLevel="0" collapsed="false">
      <c r="A24" s="1" t="s">
        <v>56</v>
      </c>
      <c r="B24" s="1" t="str">
        <f aca="false">LEFT(A24,2)</f>
        <v>TY</v>
      </c>
      <c r="C24" s="1" t="str">
        <f aca="false">VLOOKUP(B24,B$63:C$68,2)</f>
        <v>Toyota</v>
      </c>
      <c r="D24" s="1" t="str">
        <f aca="false">MID(A24,5,3)</f>
        <v>CAM</v>
      </c>
      <c r="E24" s="1" t="str">
        <f aca="false">VLOOKUP(D24,E$63:F$73,2)</f>
        <v>Camery</v>
      </c>
      <c r="F24" s="1" t="str">
        <f aca="false">MID(A24,3,2)</f>
        <v>02</v>
      </c>
      <c r="G24" s="1" t="n">
        <f aca="false">IF(23-F24&gt;0,23-F24,123-F24)</f>
        <v>21</v>
      </c>
      <c r="H24" s="2" t="n">
        <v>67829.1</v>
      </c>
      <c r="I24" s="2" t="n">
        <f aca="false">H24/G24</f>
        <v>3229.95714285714</v>
      </c>
      <c r="J24" s="1" t="s">
        <v>15</v>
      </c>
      <c r="K24" s="1" t="s">
        <v>16</v>
      </c>
      <c r="L24" s="1" t="n">
        <v>100000</v>
      </c>
      <c r="M24" s="1" t="str">
        <f aca="false">IF(H24&lt;=L24,"Yes","No")</f>
        <v>Yes</v>
      </c>
      <c r="N24" s="1" t="str">
        <f aca="false">_xlfn.CONCAT(,B24,F24,D24,UPPER(LEFT(J24,3)),RIGHT(A24,3))</f>
        <v>TY02CAMBLA023</v>
      </c>
    </row>
    <row r="25" customFormat="false" ht="12.8" hidden="false" customHeight="false" outlineLevel="0" collapsed="false">
      <c r="A25" s="1" t="s">
        <v>57</v>
      </c>
      <c r="B25" s="1" t="str">
        <f aca="false">LEFT(A25,2)</f>
        <v>TY</v>
      </c>
      <c r="C25" s="1" t="str">
        <f aca="false">VLOOKUP(B25,B$63:C$68,2)</f>
        <v>Toyota</v>
      </c>
      <c r="D25" s="1" t="str">
        <f aca="false">MID(A25,5,3)</f>
        <v>CAM</v>
      </c>
      <c r="E25" s="1" t="str">
        <f aca="false">VLOOKUP(D25,E$63:F$73,2)</f>
        <v>Camery</v>
      </c>
      <c r="F25" s="1" t="str">
        <f aca="false">MID(A25,3,2)</f>
        <v>09</v>
      </c>
      <c r="G25" s="1" t="n">
        <f aca="false">IF(23-F25&gt;0,23-F25,123-F25)</f>
        <v>14</v>
      </c>
      <c r="H25" s="2" t="n">
        <v>48114.2</v>
      </c>
      <c r="I25" s="2" t="n">
        <f aca="false">H25/G25</f>
        <v>3436.72857142857</v>
      </c>
      <c r="J25" s="1" t="s">
        <v>18</v>
      </c>
      <c r="K25" s="1" t="s">
        <v>30</v>
      </c>
      <c r="L25" s="1" t="n">
        <v>100000</v>
      </c>
      <c r="M25" s="1" t="str">
        <f aca="false">IF(H25&lt;=L25,"Yes","No")</f>
        <v>Yes</v>
      </c>
      <c r="N25" s="1" t="str">
        <f aca="false">_xlfn.CONCAT(,B25,F25,D25,UPPER(LEFT(J25,3)),RIGHT(A25,3))</f>
        <v>TY09CAMWHI024</v>
      </c>
    </row>
    <row r="26" customFormat="false" ht="12.8" hidden="false" customHeight="false" outlineLevel="0" collapsed="false">
      <c r="A26" s="1" t="s">
        <v>58</v>
      </c>
      <c r="B26" s="1" t="str">
        <f aca="false">LEFT(A26,2)</f>
        <v>TY</v>
      </c>
      <c r="C26" s="1" t="str">
        <f aca="false">VLOOKUP(B26,B$63:C$68,2)</f>
        <v>Toyota</v>
      </c>
      <c r="D26" s="1" t="str">
        <f aca="false">MID(A26,5,3)</f>
        <v>COR</v>
      </c>
      <c r="E26" s="1" t="str">
        <f aca="false">VLOOKUP(D26,E$63:F$73,2)</f>
        <v>Corola</v>
      </c>
      <c r="F26" s="1" t="str">
        <f aca="false">MID(A26,3,2)</f>
        <v>02</v>
      </c>
      <c r="G26" s="1" t="n">
        <f aca="false">IF(23-F26&gt;0,23-F26,123-F26)</f>
        <v>21</v>
      </c>
      <c r="H26" s="2" t="n">
        <v>64467.4</v>
      </c>
      <c r="I26" s="2" t="n">
        <f aca="false">H26/G26</f>
        <v>3069.87619047619</v>
      </c>
      <c r="J26" s="1" t="s">
        <v>59</v>
      </c>
      <c r="K26" s="1" t="s">
        <v>60</v>
      </c>
      <c r="L26" s="1" t="n">
        <v>100000</v>
      </c>
      <c r="M26" s="1" t="str">
        <f aca="false">IF(H26&lt;=L26,"Yes","No")</f>
        <v>Yes</v>
      </c>
      <c r="N26" s="1" t="str">
        <f aca="false">_xlfn.CONCAT(,B26,F26,D26,UPPER(LEFT(J26,3)),RIGHT(A26,3))</f>
        <v>TY02CORRED025</v>
      </c>
    </row>
    <row r="27" customFormat="false" ht="12.8" hidden="false" customHeight="false" outlineLevel="0" collapsed="false">
      <c r="A27" s="1" t="s">
        <v>61</v>
      </c>
      <c r="B27" s="1" t="str">
        <f aca="false">LEFT(A27,2)</f>
        <v>TY</v>
      </c>
      <c r="C27" s="1" t="str">
        <f aca="false">VLOOKUP(B27,B$63:C$68,2)</f>
        <v>Toyota</v>
      </c>
      <c r="D27" s="1" t="str">
        <f aca="false">MID(A27,5,3)</f>
        <v>COR</v>
      </c>
      <c r="E27" s="1" t="str">
        <f aca="false">VLOOKUP(D27,E$63:F$73,2)</f>
        <v>Corola</v>
      </c>
      <c r="F27" s="1" t="str">
        <f aca="false">MID(A27,3,2)</f>
        <v>03</v>
      </c>
      <c r="G27" s="1" t="n">
        <f aca="false">IF(23-F27&gt;0,23-F27,123-F27)</f>
        <v>20</v>
      </c>
      <c r="H27" s="2" t="n">
        <v>73444.4</v>
      </c>
      <c r="I27" s="2" t="n">
        <f aca="false">H27/G27</f>
        <v>3672.22</v>
      </c>
      <c r="J27" s="1" t="s">
        <v>15</v>
      </c>
      <c r="K27" s="1" t="s">
        <v>60</v>
      </c>
      <c r="L27" s="1" t="n">
        <v>100000</v>
      </c>
      <c r="M27" s="1" t="str">
        <f aca="false">IF(H27&lt;=L27,"Yes","No")</f>
        <v>Yes</v>
      </c>
      <c r="N27" s="1" t="str">
        <f aca="false">_xlfn.CONCAT(,B27,F27,D27,UPPER(LEFT(J27,3)),RIGHT(A27,3))</f>
        <v>TY03CORBLA026</v>
      </c>
    </row>
    <row r="28" customFormat="false" ht="12.8" hidden="false" customHeight="false" outlineLevel="0" collapsed="false">
      <c r="A28" s="1" t="s">
        <v>62</v>
      </c>
      <c r="B28" s="1" t="str">
        <f aca="false">LEFT(A28,2)</f>
        <v>TY</v>
      </c>
      <c r="C28" s="1" t="str">
        <f aca="false">VLOOKUP(B28,B$63:C$68,2)</f>
        <v>Toyota</v>
      </c>
      <c r="D28" s="1" t="str">
        <f aca="false">MID(A28,5,3)</f>
        <v>COR</v>
      </c>
      <c r="E28" s="1" t="str">
        <f aca="false">VLOOKUP(D28,E$63:F$73,2)</f>
        <v>Corola</v>
      </c>
      <c r="F28" s="1" t="str">
        <f aca="false">MID(A28,3,2)</f>
        <v>14</v>
      </c>
      <c r="G28" s="1" t="n">
        <f aca="false">IF(23-F28&gt;0,23-F28,123-F28)</f>
        <v>9</v>
      </c>
      <c r="H28" s="2" t="n">
        <v>17556.3</v>
      </c>
      <c r="I28" s="2" t="n">
        <f aca="false">H28/G28</f>
        <v>1950.7</v>
      </c>
      <c r="J28" s="1" t="s">
        <v>50</v>
      </c>
      <c r="K28" s="1" t="s">
        <v>33</v>
      </c>
      <c r="L28" s="1" t="n">
        <v>100000</v>
      </c>
      <c r="M28" s="1" t="str">
        <f aca="false">IF(H28&lt;=L28,"Yes","No")</f>
        <v>Yes</v>
      </c>
      <c r="N28" s="1" t="str">
        <f aca="false">_xlfn.CONCAT(,B28,F28,D28,UPPER(LEFT(J28,3)),RIGHT(A28,3))</f>
        <v>TY14CORBLU027</v>
      </c>
    </row>
    <row r="29" customFormat="false" ht="12.8" hidden="false" customHeight="false" outlineLevel="0" collapsed="false">
      <c r="A29" s="1" t="s">
        <v>63</v>
      </c>
      <c r="B29" s="1" t="str">
        <f aca="false">LEFT(A29,2)</f>
        <v>TY</v>
      </c>
      <c r="C29" s="1" t="str">
        <f aca="false">VLOOKUP(B29,B$63:C$68,2)</f>
        <v>Toyota</v>
      </c>
      <c r="D29" s="1" t="str">
        <f aca="false">MID(A29,5,3)</f>
        <v>COR</v>
      </c>
      <c r="E29" s="1" t="str">
        <f aca="false">VLOOKUP(D29,E$63:F$73,2)</f>
        <v>Corola</v>
      </c>
      <c r="F29" s="1" t="str">
        <f aca="false">MID(A29,3,2)</f>
        <v>12</v>
      </c>
      <c r="G29" s="1" t="n">
        <f aca="false">IF(23-F29&gt;0,23-F29,123-F29)</f>
        <v>11</v>
      </c>
      <c r="H29" s="2" t="n">
        <v>29601.9</v>
      </c>
      <c r="I29" s="2" t="n">
        <f aca="false">H29/G29</f>
        <v>2691.08181818182</v>
      </c>
      <c r="J29" s="1" t="s">
        <v>15</v>
      </c>
      <c r="K29" s="1" t="s">
        <v>41</v>
      </c>
      <c r="L29" s="1" t="n">
        <v>100000</v>
      </c>
      <c r="M29" s="1" t="str">
        <f aca="false">IF(H29&lt;=L29,"Yes","No")</f>
        <v>Yes</v>
      </c>
      <c r="N29" s="1" t="str">
        <f aca="false">_xlfn.CONCAT(,B29,F29,D29,UPPER(LEFT(J29,3)),RIGHT(A29,3))</f>
        <v>TY12CORBLA028</v>
      </c>
    </row>
    <row r="30" customFormat="false" ht="12.8" hidden="false" customHeight="false" outlineLevel="0" collapsed="false">
      <c r="A30" s="1" t="s">
        <v>64</v>
      </c>
      <c r="B30" s="1" t="str">
        <f aca="false">LEFT(A30,2)</f>
        <v>TY</v>
      </c>
      <c r="C30" s="1" t="str">
        <f aca="false">VLOOKUP(B30,B$63:C$68,2)</f>
        <v>Toyota</v>
      </c>
      <c r="D30" s="1" t="str">
        <f aca="false">MID(A30,5,3)</f>
        <v>CAM</v>
      </c>
      <c r="E30" s="1" t="str">
        <f aca="false">VLOOKUP(D30,E$63:F$73,2)</f>
        <v>Camery</v>
      </c>
      <c r="F30" s="1" t="str">
        <f aca="false">MID(A30,3,2)</f>
        <v>12</v>
      </c>
      <c r="G30" s="1" t="n">
        <f aca="false">IF(23-F30&gt;0,23-F30,123-F30)</f>
        <v>11</v>
      </c>
      <c r="H30" s="2" t="n">
        <v>22128.2</v>
      </c>
      <c r="I30" s="2" t="n">
        <f aca="false">H30/G30</f>
        <v>2011.65454545455</v>
      </c>
      <c r="J30" s="1" t="s">
        <v>50</v>
      </c>
      <c r="K30" s="1" t="s">
        <v>52</v>
      </c>
      <c r="L30" s="1" t="n">
        <v>100000</v>
      </c>
      <c r="M30" s="1" t="str">
        <f aca="false">IF(H30&lt;=L30,"Yes","No")</f>
        <v>Yes</v>
      </c>
      <c r="N30" s="1" t="str">
        <f aca="false">_xlfn.CONCAT(,B30,F30,D30,UPPER(LEFT(J30,3)),RIGHT(A30,3))</f>
        <v>TY12CAMBLU029</v>
      </c>
    </row>
    <row r="31" customFormat="false" ht="12.8" hidden="false" customHeight="false" outlineLevel="0" collapsed="false">
      <c r="A31" s="1" t="s">
        <v>65</v>
      </c>
      <c r="B31" s="1" t="str">
        <f aca="false">LEFT(A31,2)</f>
        <v>HO</v>
      </c>
      <c r="C31" s="1" t="str">
        <f aca="false">VLOOKUP(B31,B$63:C$68,2)</f>
        <v>Honda</v>
      </c>
      <c r="D31" s="1" t="str">
        <f aca="false">MID(A31,5,3)</f>
        <v>CIV</v>
      </c>
      <c r="E31" s="1" t="str">
        <f aca="false">VLOOKUP(D31,E$63:F$73,2)</f>
        <v>Civic</v>
      </c>
      <c r="F31" s="1" t="str">
        <f aca="false">MID(A31,3,2)</f>
        <v>99</v>
      </c>
      <c r="G31" s="1" t="n">
        <f aca="false">IF(23-F31&gt;0,23-F31,123-F31)</f>
        <v>24</v>
      </c>
      <c r="H31" s="2" t="n">
        <v>82374</v>
      </c>
      <c r="I31" s="2" t="n">
        <f aca="false">H31/G31</f>
        <v>3432.25</v>
      </c>
      <c r="J31" s="1" t="s">
        <v>18</v>
      </c>
      <c r="K31" s="1" t="s">
        <v>39</v>
      </c>
      <c r="L31" s="1" t="n">
        <v>75000</v>
      </c>
      <c r="M31" s="1" t="str">
        <f aca="false">IF(H31&lt;=L31,"Yes","No")</f>
        <v>No</v>
      </c>
      <c r="N31" s="1" t="str">
        <f aca="false">_xlfn.CONCAT(,B31,F31,D31,UPPER(LEFT(J31,3)),RIGHT(A31,3))</f>
        <v>HO99CIVWHI030</v>
      </c>
    </row>
    <row r="32" customFormat="false" ht="12.8" hidden="false" customHeight="false" outlineLevel="0" collapsed="false">
      <c r="A32" s="1" t="s">
        <v>66</v>
      </c>
      <c r="B32" s="1" t="str">
        <f aca="false">LEFT(A32,2)</f>
        <v>HO</v>
      </c>
      <c r="C32" s="1" t="str">
        <f aca="false">VLOOKUP(B32,B$63:C$68,2)</f>
        <v>Honda</v>
      </c>
      <c r="D32" s="1" t="str">
        <f aca="false">MID(A32,5,3)</f>
        <v>CIV</v>
      </c>
      <c r="E32" s="1" t="str">
        <f aca="false">VLOOKUP(D32,E$63:F$73,2)</f>
        <v>Civic</v>
      </c>
      <c r="F32" s="1" t="str">
        <f aca="false">MID(A32,3,2)</f>
        <v>01</v>
      </c>
      <c r="G32" s="1" t="n">
        <f aca="false">IF(23-F32&gt;0,23-F32,123-F32)</f>
        <v>22</v>
      </c>
      <c r="H32" s="2" t="n">
        <v>69891.9</v>
      </c>
      <c r="I32" s="2" t="n">
        <f aca="false">H32/G32</f>
        <v>3176.90454545455</v>
      </c>
      <c r="J32" s="1" t="s">
        <v>50</v>
      </c>
      <c r="K32" s="1" t="s">
        <v>24</v>
      </c>
      <c r="L32" s="1" t="n">
        <v>75000</v>
      </c>
      <c r="M32" s="1" t="str">
        <f aca="false">IF(H32&lt;=L32,"Yes","No")</f>
        <v>Yes</v>
      </c>
      <c r="N32" s="1" t="str">
        <f aca="false">_xlfn.CONCAT(,B32,F32,D32,UPPER(LEFT(J32,3)),RIGHT(A32,3))</f>
        <v>HO01CIVBLU031</v>
      </c>
    </row>
    <row r="33" customFormat="false" ht="12.8" hidden="false" customHeight="false" outlineLevel="0" collapsed="false">
      <c r="A33" s="1" t="s">
        <v>67</v>
      </c>
      <c r="B33" s="1" t="str">
        <f aca="false">LEFT(A33,2)</f>
        <v>HO</v>
      </c>
      <c r="C33" s="1" t="str">
        <f aca="false">VLOOKUP(B33,B$63:C$68,2)</f>
        <v>Honda</v>
      </c>
      <c r="D33" s="1" t="str">
        <f aca="false">MID(A33,5,3)</f>
        <v>CIV</v>
      </c>
      <c r="E33" s="1" t="str">
        <f aca="false">VLOOKUP(D33,E$63:F$73,2)</f>
        <v>Civic</v>
      </c>
      <c r="F33" s="1" t="str">
        <f aca="false">MID(A33,3,2)</f>
        <v>10</v>
      </c>
      <c r="G33" s="1" t="n">
        <f aca="false">IF(23-F33&gt;0,23-F33,123-F33)</f>
        <v>13</v>
      </c>
      <c r="H33" s="2" t="n">
        <v>22573</v>
      </c>
      <c r="I33" s="2" t="n">
        <f aca="false">H33/G33</f>
        <v>1736.38461538462</v>
      </c>
      <c r="J33" s="1" t="s">
        <v>50</v>
      </c>
      <c r="K33" s="1" t="s">
        <v>45</v>
      </c>
      <c r="L33" s="1" t="n">
        <v>75000</v>
      </c>
      <c r="M33" s="1" t="str">
        <f aca="false">IF(H33&lt;=L33,"Yes","No")</f>
        <v>Yes</v>
      </c>
      <c r="N33" s="1" t="str">
        <f aca="false">_xlfn.CONCAT(,B33,F33,D33,UPPER(LEFT(J33,3)),RIGHT(A33,3))</f>
        <v>HO10CIVBLU032</v>
      </c>
    </row>
    <row r="34" customFormat="false" ht="12.8" hidden="false" customHeight="false" outlineLevel="0" collapsed="false">
      <c r="A34" s="1" t="s">
        <v>68</v>
      </c>
      <c r="B34" s="1" t="str">
        <f aca="false">LEFT(A34,2)</f>
        <v>HO</v>
      </c>
      <c r="C34" s="1" t="str">
        <f aca="false">VLOOKUP(B34,B$63:C$68,2)</f>
        <v>Honda</v>
      </c>
      <c r="D34" s="1" t="str">
        <f aca="false">MID(A34,5,3)</f>
        <v>CIV</v>
      </c>
      <c r="E34" s="1" t="str">
        <f aca="false">VLOOKUP(D34,E$63:F$73,2)</f>
        <v>Civic</v>
      </c>
      <c r="F34" s="1" t="str">
        <f aca="false">MID(A34,3,2)</f>
        <v>10</v>
      </c>
      <c r="G34" s="1" t="n">
        <f aca="false">IF(23-F34&gt;0,23-F34,123-F34)</f>
        <v>13</v>
      </c>
      <c r="H34" s="2" t="n">
        <v>33477.2</v>
      </c>
      <c r="I34" s="2" t="n">
        <f aca="false">H34/G34</f>
        <v>2575.16923076923</v>
      </c>
      <c r="J34" s="1" t="s">
        <v>15</v>
      </c>
      <c r="K34" s="1" t="s">
        <v>54</v>
      </c>
      <c r="L34" s="1" t="n">
        <v>75000</v>
      </c>
      <c r="M34" s="1" t="str">
        <f aca="false">IF(H34&lt;=L34,"Yes","No")</f>
        <v>Yes</v>
      </c>
      <c r="N34" s="1" t="str">
        <f aca="false">_xlfn.CONCAT(,B34,F34,D34,UPPER(LEFT(J34,3)),RIGHT(A34,3))</f>
        <v>HO10CIVBLA033</v>
      </c>
    </row>
    <row r="35" customFormat="false" ht="12.8" hidden="false" customHeight="false" outlineLevel="0" collapsed="false">
      <c r="A35" s="1" t="s">
        <v>69</v>
      </c>
      <c r="B35" s="1" t="str">
        <f aca="false">LEFT(A35,2)</f>
        <v>HO</v>
      </c>
      <c r="C35" s="1" t="str">
        <f aca="false">VLOOKUP(B35,B$63:C$68,2)</f>
        <v>Honda</v>
      </c>
      <c r="D35" s="1" t="str">
        <f aca="false">MID(A35,5,3)</f>
        <v>CIV</v>
      </c>
      <c r="E35" s="1" t="str">
        <f aca="false">VLOOKUP(D35,E$63:F$73,2)</f>
        <v>Civic</v>
      </c>
      <c r="F35" s="1" t="str">
        <f aca="false">MID(A35,3,2)</f>
        <v>11</v>
      </c>
      <c r="G35" s="1" t="n">
        <f aca="false">IF(23-F35&gt;0,23-F35,123-F35)</f>
        <v>12</v>
      </c>
      <c r="H35" s="2" t="n">
        <v>30555.3</v>
      </c>
      <c r="I35" s="2" t="n">
        <f aca="false">H35/G35</f>
        <v>2546.275</v>
      </c>
      <c r="J35" s="1" t="s">
        <v>15</v>
      </c>
      <c r="K35" s="1" t="s">
        <v>22</v>
      </c>
      <c r="L35" s="1" t="n">
        <v>75000</v>
      </c>
      <c r="M35" s="1" t="str">
        <f aca="false">IF(H35&lt;=L35,"Yes","No")</f>
        <v>Yes</v>
      </c>
      <c r="N35" s="1" t="str">
        <f aca="false">_xlfn.CONCAT(,B35,F35,D35,UPPER(LEFT(J35,3)),RIGHT(A35,3))</f>
        <v>HO11CIVBLA034</v>
      </c>
    </row>
    <row r="36" customFormat="false" ht="12.8" hidden="false" customHeight="false" outlineLevel="0" collapsed="false">
      <c r="A36" s="1" t="s">
        <v>70</v>
      </c>
      <c r="B36" s="1" t="str">
        <f aca="false">LEFT(A36,2)</f>
        <v>HO</v>
      </c>
      <c r="C36" s="1" t="str">
        <f aca="false">VLOOKUP(B36,B$63:C$68,2)</f>
        <v>Honda</v>
      </c>
      <c r="D36" s="1" t="str">
        <f aca="false">MID(A36,5,3)</f>
        <v>CIV</v>
      </c>
      <c r="E36" s="1" t="str">
        <f aca="false">VLOOKUP(D36,E$63:F$73,2)</f>
        <v>Civic</v>
      </c>
      <c r="F36" s="1" t="str">
        <f aca="false">MID(A36,3,2)</f>
        <v>12</v>
      </c>
      <c r="G36" s="1" t="n">
        <f aca="false">IF(23-F36&gt;0,23-F36,123-F36)</f>
        <v>11</v>
      </c>
      <c r="H36" s="2" t="n">
        <v>24513.2</v>
      </c>
      <c r="I36" s="2" t="n">
        <f aca="false">H36/G36</f>
        <v>2228.47272727273</v>
      </c>
      <c r="J36" s="1" t="s">
        <v>15</v>
      </c>
      <c r="K36" s="1" t="s">
        <v>47</v>
      </c>
      <c r="L36" s="1" t="n">
        <v>75000</v>
      </c>
      <c r="M36" s="1" t="str">
        <f aca="false">IF(H36&lt;=L36,"Yes","No")</f>
        <v>Yes</v>
      </c>
      <c r="N36" s="1" t="str">
        <f aca="false">_xlfn.CONCAT(,B36,F36,D36,UPPER(LEFT(J36,3)),RIGHT(A36,3))</f>
        <v>HO12CIVBLA035</v>
      </c>
    </row>
    <row r="37" customFormat="false" ht="12.8" hidden="false" customHeight="false" outlineLevel="0" collapsed="false">
      <c r="A37" s="1" t="s">
        <v>71</v>
      </c>
      <c r="B37" s="1" t="str">
        <f aca="false">LEFT(A37,2)</f>
        <v>HO</v>
      </c>
      <c r="C37" s="1" t="str">
        <f aca="false">VLOOKUP(B37,B$63:C$68,2)</f>
        <v>Honda</v>
      </c>
      <c r="D37" s="1" t="str">
        <f aca="false">MID(A37,5,3)</f>
        <v>CIV</v>
      </c>
      <c r="E37" s="1" t="str">
        <f aca="false">VLOOKUP(D37,E$63:F$73,2)</f>
        <v>Civic</v>
      </c>
      <c r="F37" s="1" t="str">
        <f aca="false">MID(A37,3,2)</f>
        <v>13</v>
      </c>
      <c r="G37" s="1" t="n">
        <f aca="false">IF(23-F37&gt;0,23-F37,123-F37)</f>
        <v>10</v>
      </c>
      <c r="H37" s="2" t="n">
        <v>13867.6</v>
      </c>
      <c r="I37" s="2" t="n">
        <f aca="false">H37/G37</f>
        <v>1386.76</v>
      </c>
      <c r="J37" s="1" t="s">
        <v>15</v>
      </c>
      <c r="K37" s="1" t="s">
        <v>52</v>
      </c>
      <c r="L37" s="1" t="n">
        <v>75000</v>
      </c>
      <c r="M37" s="1" t="str">
        <f aca="false">IF(H37&lt;=L37,"Yes","No")</f>
        <v>Yes</v>
      </c>
      <c r="N37" s="1" t="str">
        <f aca="false">_xlfn.CONCAT(,B37,F37,D37,UPPER(LEFT(J37,3)),RIGHT(A37,3))</f>
        <v>HO13CIVBLA036</v>
      </c>
    </row>
    <row r="38" customFormat="false" ht="12.8" hidden="false" customHeight="false" outlineLevel="0" collapsed="false">
      <c r="A38" s="1" t="s">
        <v>72</v>
      </c>
      <c r="B38" s="1" t="str">
        <f aca="false">LEFT(A38,2)</f>
        <v>HO</v>
      </c>
      <c r="C38" s="1" t="str">
        <f aca="false">VLOOKUP(B38,B$63:C$68,2)</f>
        <v>Honda</v>
      </c>
      <c r="D38" s="1" t="str">
        <f aca="false">MID(A38,5,3)</f>
        <v>ODY</v>
      </c>
      <c r="E38" s="1" t="str">
        <f aca="false">VLOOKUP(D38,E$63:F$73,2)</f>
        <v>Odyssey</v>
      </c>
      <c r="F38" s="1" t="str">
        <f aca="false">MID(A38,3,2)</f>
        <v>05</v>
      </c>
      <c r="G38" s="1" t="n">
        <f aca="false">IF(23-F38&gt;0,23-F38,123-F38)</f>
        <v>18</v>
      </c>
      <c r="H38" s="2" t="n">
        <v>60389.5</v>
      </c>
      <c r="I38" s="2" t="n">
        <f aca="false">H38/G38</f>
        <v>3354.97222222222</v>
      </c>
      <c r="J38" s="1" t="s">
        <v>18</v>
      </c>
      <c r="K38" s="1" t="s">
        <v>30</v>
      </c>
      <c r="L38" s="1" t="n">
        <v>100000</v>
      </c>
      <c r="M38" s="1" t="str">
        <f aca="false">IF(H38&lt;=L38,"Yes","No")</f>
        <v>Yes</v>
      </c>
      <c r="N38" s="1" t="str">
        <f aca="false">_xlfn.CONCAT(,B38,F38,D38,UPPER(LEFT(J38,3)),RIGHT(A38,3))</f>
        <v>HO05ODYWHI037</v>
      </c>
    </row>
    <row r="39" customFormat="false" ht="12.8" hidden="false" customHeight="false" outlineLevel="0" collapsed="false">
      <c r="A39" s="1" t="s">
        <v>73</v>
      </c>
      <c r="B39" s="1" t="str">
        <f aca="false">LEFT(A39,2)</f>
        <v>HO</v>
      </c>
      <c r="C39" s="1" t="str">
        <f aca="false">VLOOKUP(B39,B$63:C$68,2)</f>
        <v>Honda</v>
      </c>
      <c r="D39" s="1" t="str">
        <f aca="false">MID(A39,5,3)</f>
        <v>ODY</v>
      </c>
      <c r="E39" s="1" t="str">
        <f aca="false">VLOOKUP(D39,E$63:F$73,2)</f>
        <v>Odyssey</v>
      </c>
      <c r="F39" s="1" t="str">
        <f aca="false">MID(A39,3,2)</f>
        <v>07</v>
      </c>
      <c r="G39" s="1" t="n">
        <f aca="false">IF(23-F39&gt;0,23-F39,123-F39)</f>
        <v>16</v>
      </c>
      <c r="H39" s="2" t="n">
        <v>50854.1</v>
      </c>
      <c r="I39" s="2" t="n">
        <f aca="false">H39/G39</f>
        <v>3178.38125</v>
      </c>
      <c r="J39" s="1" t="s">
        <v>15</v>
      </c>
      <c r="K39" s="1" t="s">
        <v>54</v>
      </c>
      <c r="L39" s="1" t="n">
        <v>100000</v>
      </c>
      <c r="M39" s="1" t="str">
        <f aca="false">IF(H39&lt;=L39,"Yes","No")</f>
        <v>Yes</v>
      </c>
      <c r="N39" s="1" t="str">
        <f aca="false">_xlfn.CONCAT(,B39,F39,D39,UPPER(LEFT(J39,3)),RIGHT(A39,3))</f>
        <v>HO07ODYBLA038</v>
      </c>
    </row>
    <row r="40" customFormat="false" ht="12.8" hidden="false" customHeight="false" outlineLevel="0" collapsed="false">
      <c r="A40" s="1" t="s">
        <v>74</v>
      </c>
      <c r="B40" s="1" t="str">
        <f aca="false">LEFT(A40,2)</f>
        <v>HO</v>
      </c>
      <c r="C40" s="1" t="str">
        <f aca="false">VLOOKUP(B40,B$63:C$68,2)</f>
        <v>Honda</v>
      </c>
      <c r="D40" s="1" t="str">
        <f aca="false">MID(A40,5,3)</f>
        <v>ODY</v>
      </c>
      <c r="E40" s="1" t="str">
        <f aca="false">VLOOKUP(D40,E$63:F$73,2)</f>
        <v>Odyssey</v>
      </c>
      <c r="F40" s="1" t="str">
        <f aca="false">MID(A40,3,2)</f>
        <v>08</v>
      </c>
      <c r="G40" s="1" t="n">
        <f aca="false">IF(23-F40&gt;0,23-F40,123-F40)</f>
        <v>15</v>
      </c>
      <c r="H40" s="2" t="n">
        <v>42504.6</v>
      </c>
      <c r="I40" s="2" t="n">
        <f aca="false">H40/G40</f>
        <v>2833.64</v>
      </c>
      <c r="J40" s="1" t="s">
        <v>18</v>
      </c>
      <c r="K40" s="1" t="s">
        <v>39</v>
      </c>
      <c r="L40" s="1" t="n">
        <v>100000</v>
      </c>
      <c r="M40" s="1" t="str">
        <f aca="false">IF(H40&lt;=L40,"Yes","No")</f>
        <v>Yes</v>
      </c>
      <c r="N40" s="1" t="str">
        <f aca="false">_xlfn.CONCAT(,B40,F40,D40,UPPER(LEFT(J40,3)),RIGHT(A40,3))</f>
        <v>HO08ODYWHI039</v>
      </c>
    </row>
    <row r="41" customFormat="false" ht="12.8" hidden="false" customHeight="false" outlineLevel="0" collapsed="false">
      <c r="A41" s="1" t="s">
        <v>75</v>
      </c>
      <c r="B41" s="1" t="str">
        <f aca="false">LEFT(A41,2)</f>
        <v>HO</v>
      </c>
      <c r="C41" s="1" t="str">
        <f aca="false">VLOOKUP(B41,B$63:C$68,2)</f>
        <v>Honda</v>
      </c>
      <c r="D41" s="1" t="str">
        <f aca="false">MID(A41,5,3)</f>
        <v>OOD</v>
      </c>
      <c r="E41" s="1" t="str">
        <f aca="false">VLOOKUP(D41,E$63:F$73,2)</f>
        <v>Odyssey</v>
      </c>
      <c r="F41" s="1" t="str">
        <f aca="false">MID(A41,3,2)</f>
        <v>01</v>
      </c>
      <c r="G41" s="1" t="n">
        <f aca="false">IF(23-F41&gt;0,23-F41,123-F41)</f>
        <v>22</v>
      </c>
      <c r="H41" s="2" t="n">
        <v>68658.9</v>
      </c>
      <c r="I41" s="2" t="n">
        <f aca="false">H41/G41</f>
        <v>3120.85909090909</v>
      </c>
      <c r="J41" s="1" t="s">
        <v>15</v>
      </c>
      <c r="K41" s="1" t="s">
        <v>16</v>
      </c>
      <c r="L41" s="1" t="n">
        <v>100000</v>
      </c>
      <c r="M41" s="1" t="str">
        <f aca="false">IF(H41&lt;=L41,"Yes","No")</f>
        <v>Yes</v>
      </c>
      <c r="N41" s="1" t="str">
        <f aca="false">_xlfn.CONCAT(,B41,F41,D41,UPPER(LEFT(J41,3)),RIGHT(A41,3))</f>
        <v>HO01OODBLA040</v>
      </c>
    </row>
    <row r="42" customFormat="false" ht="12.8" hidden="false" customHeight="false" outlineLevel="0" collapsed="false">
      <c r="A42" s="1" t="s">
        <v>76</v>
      </c>
      <c r="B42" s="1" t="str">
        <f aca="false">LEFT(A42,2)</f>
        <v>HO</v>
      </c>
      <c r="C42" s="1" t="str">
        <f aca="false">VLOOKUP(B42,B$63:C$68,2)</f>
        <v>Honda</v>
      </c>
      <c r="D42" s="1" t="str">
        <f aca="false">MID(A42,5,3)</f>
        <v>ODY</v>
      </c>
      <c r="E42" s="1" t="str">
        <f aca="false">VLOOKUP(D42,E$63:F$73,2)</f>
        <v>Odyssey</v>
      </c>
      <c r="F42" s="1" t="str">
        <f aca="false">MID(A42,3,2)</f>
        <v>14</v>
      </c>
      <c r="G42" s="1" t="n">
        <f aca="false">IF(23-F42&gt;0,23-F42,123-F42)</f>
        <v>9</v>
      </c>
      <c r="H42" s="2" t="n">
        <v>3708.1</v>
      </c>
      <c r="I42" s="2" t="n">
        <f aca="false">H42/G42</f>
        <v>412.011111111111</v>
      </c>
      <c r="J42" s="1" t="s">
        <v>15</v>
      </c>
      <c r="K42" s="1" t="s">
        <v>19</v>
      </c>
      <c r="L42" s="1" t="n">
        <v>100000</v>
      </c>
      <c r="M42" s="1" t="str">
        <f aca="false">IF(H42&lt;=L42,"Yes","No")</f>
        <v>Yes</v>
      </c>
      <c r="N42" s="1" t="str">
        <f aca="false">_xlfn.CONCAT(,B42,F42,D42,UPPER(LEFT(J42,3)),RIGHT(A42,3))</f>
        <v>HO14ODYBLA041</v>
      </c>
    </row>
    <row r="43" customFormat="false" ht="12.8" hidden="false" customHeight="false" outlineLevel="0" collapsed="false">
      <c r="A43" s="1" t="s">
        <v>77</v>
      </c>
      <c r="B43" s="1" t="str">
        <f aca="false">LEFT(A43,2)</f>
        <v>CR</v>
      </c>
      <c r="C43" s="1" t="str">
        <f aca="false">VLOOKUP(B43,B$63:C$68,2)</f>
        <v>Chrysler</v>
      </c>
      <c r="D43" s="1" t="str">
        <f aca="false">MID(A43,5,3)</f>
        <v>PTC</v>
      </c>
      <c r="E43" s="1" t="str">
        <f aca="false">VLOOKUP(D43,E$63:F$73,2)</f>
        <v>PT Crsuiser</v>
      </c>
      <c r="F43" s="1" t="str">
        <f aca="false">MID(A43,3,2)</f>
        <v>04</v>
      </c>
      <c r="G43" s="1" t="n">
        <f aca="false">IF(23-F43&gt;0,23-F43,123-F43)</f>
        <v>19</v>
      </c>
      <c r="H43" s="2" t="n">
        <v>64542</v>
      </c>
      <c r="I43" s="2" t="n">
        <f aca="false">H43/G43</f>
        <v>3396.94736842105</v>
      </c>
      <c r="J43" s="1" t="s">
        <v>50</v>
      </c>
      <c r="K43" s="1" t="s">
        <v>16</v>
      </c>
      <c r="L43" s="1" t="n">
        <v>75000</v>
      </c>
      <c r="M43" s="1" t="str">
        <f aca="false">IF(H43&lt;=L43,"Yes","No")</f>
        <v>Yes</v>
      </c>
      <c r="N43" s="1" t="str">
        <f aca="false">_xlfn.CONCAT(,B43,F43,D43,UPPER(LEFT(J43,3)),RIGHT(A43,3))</f>
        <v>CR04PTCBLU042</v>
      </c>
    </row>
    <row r="44" customFormat="false" ht="12.8" hidden="false" customHeight="false" outlineLevel="0" collapsed="false">
      <c r="A44" s="1" t="s">
        <v>78</v>
      </c>
      <c r="B44" s="1" t="str">
        <f aca="false">LEFT(A44,2)</f>
        <v>CR</v>
      </c>
      <c r="C44" s="1" t="str">
        <f aca="false">VLOOKUP(B44,B$63:C$68,2)</f>
        <v>Chrysler</v>
      </c>
      <c r="D44" s="1" t="str">
        <f aca="false">MID(A44,5,3)</f>
        <v>PTC</v>
      </c>
      <c r="E44" s="1" t="str">
        <f aca="false">VLOOKUP(D44,E$63:F$73,2)</f>
        <v>PT Crsuiser</v>
      </c>
      <c r="F44" s="1" t="str">
        <f aca="false">MID(A44,3,2)</f>
        <v>07</v>
      </c>
      <c r="G44" s="1" t="n">
        <f aca="false">IF(23-F44&gt;0,23-F44,123-F44)</f>
        <v>16</v>
      </c>
      <c r="H44" s="2" t="n">
        <v>42074.2</v>
      </c>
      <c r="I44" s="2" t="n">
        <f aca="false">H44/G44</f>
        <v>2629.6375</v>
      </c>
      <c r="J44" s="1" t="s">
        <v>21</v>
      </c>
      <c r="K44" s="1" t="s">
        <v>60</v>
      </c>
      <c r="L44" s="1" t="n">
        <v>75000</v>
      </c>
      <c r="M44" s="1" t="str">
        <f aca="false">IF(H44&lt;=L44,"Yes","No")</f>
        <v>Yes</v>
      </c>
      <c r="N44" s="1" t="str">
        <f aca="false">_xlfn.CONCAT(,B44,F44,D44,UPPER(LEFT(J44,3)),RIGHT(A44,3))</f>
        <v>CR07PTCGRE043</v>
      </c>
    </row>
    <row r="45" customFormat="false" ht="12.8" hidden="false" customHeight="false" outlineLevel="0" collapsed="false">
      <c r="A45" s="1" t="s">
        <v>79</v>
      </c>
      <c r="B45" s="1" t="str">
        <f aca="false">LEFT(A45,2)</f>
        <v>CR</v>
      </c>
      <c r="C45" s="1" t="str">
        <f aca="false">VLOOKUP(B45,B$63:C$68,2)</f>
        <v>Chrysler</v>
      </c>
      <c r="D45" s="1" t="str">
        <f aca="false">MID(A45,5,3)</f>
        <v>PTC</v>
      </c>
      <c r="E45" s="1" t="str">
        <f aca="false">VLOOKUP(D45,E$63:F$73,2)</f>
        <v>PT Crsuiser</v>
      </c>
      <c r="F45" s="1" t="str">
        <f aca="false">MID(A45,3,2)</f>
        <v>11</v>
      </c>
      <c r="G45" s="1" t="n">
        <f aca="false">IF(23-F45&gt;0,23-F45,123-F45)</f>
        <v>12</v>
      </c>
      <c r="H45" s="2" t="n">
        <v>27394.2</v>
      </c>
      <c r="I45" s="2" t="n">
        <f aca="false">H45/G45</f>
        <v>2282.85</v>
      </c>
      <c r="J45" s="1" t="s">
        <v>15</v>
      </c>
      <c r="K45" s="1" t="s">
        <v>37</v>
      </c>
      <c r="L45" s="1" t="n">
        <v>75000</v>
      </c>
      <c r="M45" s="1" t="str">
        <f aca="false">IF(H45&lt;=L45,"Yes","No")</f>
        <v>Yes</v>
      </c>
      <c r="N45" s="1" t="str">
        <f aca="false">_xlfn.CONCAT(,B45,F45,D45,UPPER(LEFT(J45,3)),RIGHT(A45,3))</f>
        <v>CR11PTCBLA044</v>
      </c>
    </row>
    <row r="46" customFormat="false" ht="12.8" hidden="false" customHeight="false" outlineLevel="0" collapsed="false">
      <c r="A46" s="1" t="s">
        <v>80</v>
      </c>
      <c r="B46" s="1" t="str">
        <f aca="false">LEFT(A46,2)</f>
        <v>CR</v>
      </c>
      <c r="C46" s="1" t="str">
        <f aca="false">VLOOKUP(B46,B$63:C$68,2)</f>
        <v>Chrysler</v>
      </c>
      <c r="D46" s="1" t="str">
        <f aca="false">MID(A46,5,3)</f>
        <v>CAR</v>
      </c>
      <c r="E46" s="1" t="str">
        <f aca="false">VLOOKUP(D46,E$63:F$73,2)</f>
        <v>Caravan</v>
      </c>
      <c r="F46" s="1" t="str">
        <f aca="false">MID(A46,3,2)</f>
        <v>99</v>
      </c>
      <c r="G46" s="1" t="n">
        <f aca="false">IF(23-F46&gt;0,23-F46,123-F46)</f>
        <v>24</v>
      </c>
      <c r="H46" s="2" t="n">
        <v>79420.6</v>
      </c>
      <c r="I46" s="2" t="n">
        <f aca="false">H46/G46</f>
        <v>3309.19166666667</v>
      </c>
      <c r="J46" s="1" t="s">
        <v>21</v>
      </c>
      <c r="K46" s="1" t="s">
        <v>47</v>
      </c>
      <c r="L46" s="1" t="n">
        <v>75000</v>
      </c>
      <c r="M46" s="1" t="str">
        <f aca="false">IF(H46&lt;=L46,"Yes","No")</f>
        <v>No</v>
      </c>
      <c r="N46" s="1" t="str">
        <f aca="false">_xlfn.CONCAT(,B46,F46,D46,UPPER(LEFT(J46,3)),RIGHT(A46,3))</f>
        <v>CR99CARGRE045</v>
      </c>
    </row>
    <row r="47" customFormat="false" ht="12.8" hidden="false" customHeight="false" outlineLevel="0" collapsed="false">
      <c r="A47" s="1" t="s">
        <v>81</v>
      </c>
      <c r="B47" s="1" t="str">
        <f aca="false">LEFT(A47,2)</f>
        <v>CR</v>
      </c>
      <c r="C47" s="1" t="str">
        <f aca="false">VLOOKUP(B47,B$63:C$68,2)</f>
        <v>Chrysler</v>
      </c>
      <c r="D47" s="1" t="str">
        <f aca="false">MID(A47,5,3)</f>
        <v>CAR</v>
      </c>
      <c r="E47" s="1" t="str">
        <f aca="false">VLOOKUP(D47,E$63:F$73,2)</f>
        <v>Caravan</v>
      </c>
      <c r="F47" s="1" t="str">
        <f aca="false">MID(A47,3,2)</f>
        <v>00</v>
      </c>
      <c r="G47" s="1" t="n">
        <f aca="false">IF(23-F47&gt;0,23-F47,123-F47)</f>
        <v>23</v>
      </c>
      <c r="H47" s="2" t="n">
        <v>77243.1</v>
      </c>
      <c r="I47" s="2" t="n">
        <f aca="false">H47/G47</f>
        <v>3358.39565217391</v>
      </c>
      <c r="J47" s="1" t="s">
        <v>15</v>
      </c>
      <c r="K47" s="1" t="s">
        <v>24</v>
      </c>
      <c r="L47" s="1" t="n">
        <v>75000</v>
      </c>
      <c r="M47" s="1" t="str">
        <f aca="false">IF(H47&lt;=L47,"Yes","No")</f>
        <v>No</v>
      </c>
      <c r="N47" s="1" t="str">
        <f aca="false">_xlfn.CONCAT(,B47,F47,D47,UPPER(LEFT(J47,3)),RIGHT(A47,3))</f>
        <v>CR00CARBLA046</v>
      </c>
    </row>
    <row r="48" customFormat="false" ht="12.8" hidden="false" customHeight="false" outlineLevel="0" collapsed="false">
      <c r="A48" s="1" t="s">
        <v>82</v>
      </c>
      <c r="B48" s="1" t="str">
        <f aca="false">LEFT(A48,2)</f>
        <v>CR</v>
      </c>
      <c r="C48" s="1" t="str">
        <f aca="false">VLOOKUP(B48,B$63:C$68,2)</f>
        <v>Chrysler</v>
      </c>
      <c r="D48" s="1" t="str">
        <f aca="false">MID(A48,5,3)</f>
        <v>CAR</v>
      </c>
      <c r="E48" s="1" t="str">
        <f aca="false">VLOOKUP(D48,E$63:F$73,2)</f>
        <v>Caravan</v>
      </c>
      <c r="F48" s="1" t="str">
        <f aca="false">MID(A48,3,2)</f>
        <v>04</v>
      </c>
      <c r="G48" s="1" t="n">
        <f aca="false">IF(23-F48&gt;0,23-F48,123-F48)</f>
        <v>19</v>
      </c>
      <c r="H48" s="2" t="n">
        <v>72527.2</v>
      </c>
      <c r="I48" s="2" t="n">
        <f aca="false">H48/G48</f>
        <v>3817.22105263158</v>
      </c>
      <c r="J48" s="1" t="s">
        <v>18</v>
      </c>
      <c r="K48" s="1" t="s">
        <v>43</v>
      </c>
      <c r="L48" s="1" t="n">
        <v>75000</v>
      </c>
      <c r="M48" s="1" t="str">
        <f aca="false">IF(H48&lt;=L48,"Yes","No")</f>
        <v>Yes</v>
      </c>
      <c r="N48" s="1" t="str">
        <f aca="false">_xlfn.CONCAT(,B48,F48,D48,UPPER(LEFT(J48,3)),RIGHT(A48,3))</f>
        <v>CR04CARWHI047</v>
      </c>
    </row>
    <row r="49" customFormat="false" ht="12.8" hidden="false" customHeight="false" outlineLevel="0" collapsed="false">
      <c r="A49" s="1" t="s">
        <v>83</v>
      </c>
      <c r="B49" s="1" t="str">
        <f aca="false">LEFT(A49,2)</f>
        <v>CR</v>
      </c>
      <c r="C49" s="1" t="str">
        <f aca="false">VLOOKUP(B49,B$63:C$68,2)</f>
        <v>Chrysler</v>
      </c>
      <c r="D49" s="1" t="str">
        <f aca="false">MID(A49,5,3)</f>
        <v>CAR</v>
      </c>
      <c r="E49" s="1" t="str">
        <f aca="false">VLOOKUP(D49,E$63:F$73,2)</f>
        <v>Caravan</v>
      </c>
      <c r="F49" s="1" t="str">
        <f aca="false">MID(A49,3,2)</f>
        <v>04</v>
      </c>
      <c r="G49" s="1" t="n">
        <f aca="false">IF(23-F49&gt;0,23-F49,123-F49)</f>
        <v>19</v>
      </c>
      <c r="H49" s="2" t="n">
        <v>52699.4</v>
      </c>
      <c r="I49" s="2" t="n">
        <f aca="false">H49/G49</f>
        <v>2773.65263157895</v>
      </c>
      <c r="J49" s="1" t="s">
        <v>59</v>
      </c>
      <c r="K49" s="1" t="s">
        <v>43</v>
      </c>
      <c r="L49" s="1" t="n">
        <v>75000</v>
      </c>
      <c r="M49" s="1" t="str">
        <f aca="false">IF(H49&lt;=L49,"Yes","No")</f>
        <v>Yes</v>
      </c>
      <c r="N49" s="1" t="str">
        <f aca="false">_xlfn.CONCAT(,B49,F49,D49,UPPER(LEFT(J49,3)),RIGHT(A49,3))</f>
        <v>CR04CARRED048</v>
      </c>
    </row>
    <row r="50" customFormat="false" ht="12.8" hidden="false" customHeight="false" outlineLevel="0" collapsed="false">
      <c r="A50" s="1" t="s">
        <v>84</v>
      </c>
      <c r="B50" s="1" t="str">
        <f aca="false">LEFT(A50,2)</f>
        <v>HY</v>
      </c>
      <c r="C50" s="1" t="str">
        <f aca="false">VLOOKUP(B50,B$63:C$68,2)</f>
        <v>Hundai</v>
      </c>
      <c r="D50" s="1" t="str">
        <f aca="false">MID(A50,5,3)</f>
        <v>ELA</v>
      </c>
      <c r="E50" s="1" t="str">
        <f aca="false">VLOOKUP(D50,E$63:F$73,2)</f>
        <v>Elantra</v>
      </c>
      <c r="F50" s="1" t="str">
        <f aca="false">MID(A50,3,2)</f>
        <v>11</v>
      </c>
      <c r="G50" s="1" t="n">
        <f aca="false">IF(23-F50&gt;0,23-F50,123-F50)</f>
        <v>12</v>
      </c>
      <c r="H50" s="2" t="n">
        <v>29102.3</v>
      </c>
      <c r="I50" s="2" t="n">
        <f aca="false">H50/G50</f>
        <v>2425.19166666667</v>
      </c>
      <c r="J50" s="1" t="s">
        <v>15</v>
      </c>
      <c r="K50" s="1" t="s">
        <v>45</v>
      </c>
      <c r="L50" s="1" t="n">
        <v>100000</v>
      </c>
      <c r="M50" s="1" t="str">
        <f aca="false">IF(H50&lt;=L50,"Yes","No")</f>
        <v>Yes</v>
      </c>
      <c r="N50" s="1" t="str">
        <f aca="false">_xlfn.CONCAT(,B50,F50,D50,UPPER(LEFT(J50,3)),RIGHT(A50,3))</f>
        <v>HY11ELABLA049</v>
      </c>
    </row>
    <row r="51" customFormat="false" ht="12.8" hidden="false" customHeight="false" outlineLevel="0" collapsed="false">
      <c r="A51" s="1" t="s">
        <v>85</v>
      </c>
      <c r="B51" s="1" t="str">
        <f aca="false">LEFT(A51,2)</f>
        <v>HY</v>
      </c>
      <c r="C51" s="1" t="str">
        <f aca="false">VLOOKUP(B51,B$63:C$68,2)</f>
        <v>Hundai</v>
      </c>
      <c r="D51" s="1" t="str">
        <f aca="false">MID(A51,5,3)</f>
        <v>ELA</v>
      </c>
      <c r="E51" s="1" t="str">
        <f aca="false">VLOOKUP(D51,E$63:F$73,2)</f>
        <v>Elantra</v>
      </c>
      <c r="F51" s="1" t="str">
        <f aca="false">MID(A51,3,2)</f>
        <v>12</v>
      </c>
      <c r="G51" s="1" t="n">
        <f aca="false">IF(23-F51&gt;0,23-F51,123-F51)</f>
        <v>11</v>
      </c>
      <c r="H51" s="2" t="n">
        <v>22282</v>
      </c>
      <c r="I51" s="2" t="n">
        <f aca="false">H51/G51</f>
        <v>2025.63636363636</v>
      </c>
      <c r="J51" s="1" t="s">
        <v>50</v>
      </c>
      <c r="K51" s="1" t="s">
        <v>19</v>
      </c>
      <c r="L51" s="1" t="n">
        <v>100000</v>
      </c>
      <c r="M51" s="1" t="str">
        <f aca="false">IF(H51&lt;=L51,"Yes","No")</f>
        <v>Yes</v>
      </c>
      <c r="N51" s="1" t="str">
        <f aca="false">_xlfn.CONCAT(,B51,F51,D51,UPPER(LEFT(J51,3)),RIGHT(A51,3))</f>
        <v>HY12ELABLU050</v>
      </c>
    </row>
    <row r="52" customFormat="false" ht="12.8" hidden="false" customHeight="false" outlineLevel="0" collapsed="false">
      <c r="A52" s="1" t="s">
        <v>86</v>
      </c>
      <c r="B52" s="1" t="str">
        <f aca="false">LEFT(A52,2)</f>
        <v>HY</v>
      </c>
      <c r="C52" s="1" t="str">
        <f aca="false">VLOOKUP(B52,B$63:C$68,2)</f>
        <v>Hundai</v>
      </c>
      <c r="D52" s="1" t="str">
        <f aca="false">MID(A52,5,3)</f>
        <v>ELA</v>
      </c>
      <c r="E52" s="1" t="str">
        <f aca="false">VLOOKUP(D52,E$63:F$73,2)</f>
        <v>Elantra</v>
      </c>
      <c r="F52" s="1" t="str">
        <f aca="false">MID(A52,3,2)</f>
        <v>13</v>
      </c>
      <c r="G52" s="1" t="n">
        <f aca="false">IF(23-F52&gt;0,23-F52,123-F52)</f>
        <v>10</v>
      </c>
      <c r="H52" s="2" t="n">
        <v>20223.9</v>
      </c>
      <c r="I52" s="2" t="n">
        <f aca="false">H52/G52</f>
        <v>2022.39</v>
      </c>
      <c r="J52" s="1" t="s">
        <v>15</v>
      </c>
      <c r="K52" s="1" t="s">
        <v>33</v>
      </c>
      <c r="L52" s="1" t="n">
        <v>100000</v>
      </c>
      <c r="M52" s="1" t="str">
        <f aca="false">IF(H52&lt;=L52,"Yes","No")</f>
        <v>Yes</v>
      </c>
      <c r="N52" s="1" t="str">
        <f aca="false">_xlfn.CONCAT(,B52,F52,D52,UPPER(LEFT(J52,3)),RIGHT(A52,3))</f>
        <v>HY13ELABLA051</v>
      </c>
    </row>
    <row r="53" customFormat="false" ht="12.8" hidden="false" customHeight="false" outlineLevel="0" collapsed="false">
      <c r="A53" s="1" t="s">
        <v>87</v>
      </c>
      <c r="B53" s="1" t="str">
        <f aca="false">LEFT(A53,2)</f>
        <v>HY</v>
      </c>
      <c r="C53" s="1" t="str">
        <f aca="false">VLOOKUP(B53,B$63:C$68,2)</f>
        <v>Hundai</v>
      </c>
      <c r="D53" s="1" t="str">
        <f aca="false">MID(A53,5,3)</f>
        <v>ELA</v>
      </c>
      <c r="E53" s="1" t="str">
        <f aca="false">VLOOKUP(D53,E$63:F$73,2)</f>
        <v>Elantra</v>
      </c>
      <c r="F53" s="1" t="str">
        <f aca="false">MID(A53,3,2)</f>
        <v>13</v>
      </c>
      <c r="G53" s="1" t="n">
        <f aca="false">IF(23-F53&gt;0,23-F53,123-F53)</f>
        <v>10</v>
      </c>
      <c r="H53" s="2" t="n">
        <v>22188.5</v>
      </c>
      <c r="I53" s="2" t="n">
        <f aca="false">H53/G53</f>
        <v>2218.85</v>
      </c>
      <c r="J53" s="1" t="s">
        <v>50</v>
      </c>
      <c r="K53" s="1" t="s">
        <v>27</v>
      </c>
      <c r="L53" s="1" t="n">
        <v>100000</v>
      </c>
      <c r="M53" s="1" t="str">
        <f aca="false">IF(H53&lt;=L53,"Yes","No")</f>
        <v>Yes</v>
      </c>
      <c r="N53" s="1" t="str">
        <f aca="false">_xlfn.CONCAT(,B53,F53,D53,UPPER(LEFT(J53,3)),RIGHT(A53,3))</f>
        <v>HY13ELABLU052</v>
      </c>
    </row>
    <row r="62" customFormat="false" ht="23.85" hidden="false" customHeight="false" outlineLevel="0" collapsed="false">
      <c r="A62" s="3" t="s">
        <v>88</v>
      </c>
      <c r="E62" s="1" t="s">
        <v>89</v>
      </c>
    </row>
    <row r="63" customFormat="false" ht="12.8" hidden="false" customHeight="false" outlineLevel="0" collapsed="false">
      <c r="B63" s="1" t="s">
        <v>90</v>
      </c>
      <c r="C63" s="1" t="s">
        <v>91</v>
      </c>
      <c r="E63" s="1" t="s">
        <v>92</v>
      </c>
      <c r="F63" s="1" t="s">
        <v>93</v>
      </c>
    </row>
    <row r="64" customFormat="false" ht="12.8" hidden="false" customHeight="false" outlineLevel="0" collapsed="false">
      <c r="B64" s="1" t="s">
        <v>94</v>
      </c>
      <c r="C64" s="1" t="s">
        <v>95</v>
      </c>
      <c r="E64" s="1" t="s">
        <v>96</v>
      </c>
      <c r="F64" s="1" t="s">
        <v>97</v>
      </c>
    </row>
    <row r="65" customFormat="false" ht="12.8" hidden="false" customHeight="false" outlineLevel="0" collapsed="false">
      <c r="B65" s="1" t="s">
        <v>98</v>
      </c>
      <c r="C65" s="1" t="s">
        <v>99</v>
      </c>
      <c r="E65" s="1" t="s">
        <v>100</v>
      </c>
      <c r="F65" s="1" t="s">
        <v>101</v>
      </c>
    </row>
    <row r="66" customFormat="false" ht="12.8" hidden="false" customHeight="false" outlineLevel="0" collapsed="false">
      <c r="B66" s="1" t="s">
        <v>102</v>
      </c>
      <c r="C66" s="1" t="s">
        <v>103</v>
      </c>
      <c r="E66" s="1" t="s">
        <v>104</v>
      </c>
      <c r="F66" s="1" t="s">
        <v>105</v>
      </c>
    </row>
    <row r="67" customFormat="false" ht="12.8" hidden="false" customHeight="false" outlineLevel="0" collapsed="false">
      <c r="B67" s="1" t="s">
        <v>106</v>
      </c>
      <c r="C67" s="1" t="s">
        <v>107</v>
      </c>
      <c r="E67" s="1" t="s">
        <v>108</v>
      </c>
      <c r="F67" s="1" t="s">
        <v>109</v>
      </c>
    </row>
    <row r="68" customFormat="false" ht="12.8" hidden="false" customHeight="false" outlineLevel="0" collapsed="false">
      <c r="B68" s="1" t="s">
        <v>110</v>
      </c>
      <c r="C68" s="1" t="s">
        <v>111</v>
      </c>
      <c r="E68" s="1" t="s">
        <v>112</v>
      </c>
      <c r="F68" s="1" t="s">
        <v>113</v>
      </c>
    </row>
    <row r="69" customFormat="false" ht="12.8" hidden="false" customHeight="false" outlineLevel="0" collapsed="false">
      <c r="E69" s="1" t="s">
        <v>114</v>
      </c>
      <c r="F69" s="1" t="s">
        <v>115</v>
      </c>
    </row>
    <row r="70" customFormat="false" ht="12.8" hidden="false" customHeight="false" outlineLevel="0" collapsed="false">
      <c r="E70" s="1" t="s">
        <v>116</v>
      </c>
      <c r="F70" s="1" t="s">
        <v>117</v>
      </c>
    </row>
    <row r="71" customFormat="false" ht="12.8" hidden="false" customHeight="false" outlineLevel="0" collapsed="false">
      <c r="E71" s="1" t="s">
        <v>118</v>
      </c>
      <c r="F71" s="1" t="s">
        <v>119</v>
      </c>
    </row>
    <row r="72" customFormat="false" ht="12.8" hidden="false" customHeight="false" outlineLevel="0" collapsed="false">
      <c r="E72" s="1" t="s">
        <v>120</v>
      </c>
      <c r="F72" s="1" t="s">
        <v>121</v>
      </c>
    </row>
    <row r="73" customFormat="false" ht="12.8" hidden="false" customHeight="false" outlineLevel="0" collapsed="false">
      <c r="E73" s="1" t="s">
        <v>122</v>
      </c>
      <c r="F73" s="1" t="s">
        <v>123</v>
      </c>
    </row>
  </sheetData>
  <autoFilter ref="I1:I53"/>
  <conditionalFormatting sqref="I1:I1048576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54"/>
  </cols>
  <sheetData>
    <row r="1" customFormat="false" ht="12.8" hidden="false" customHeight="false" outlineLevel="0" collapsed="false">
      <c r="A1" s="5" t="s">
        <v>10</v>
      </c>
      <c r="B1" s="6" t="s">
        <v>124</v>
      </c>
    </row>
    <row r="2" customFormat="false" ht="12.8" hidden="false" customHeight="false" outlineLevel="0" collapsed="false">
      <c r="A2" s="7" t="s">
        <v>43</v>
      </c>
      <c r="B2" s="8" t="n">
        <v>8356.42822966507</v>
      </c>
    </row>
    <row r="3" customFormat="false" ht="12.8" hidden="false" customHeight="false" outlineLevel="0" collapsed="false">
      <c r="A3" s="9" t="s">
        <v>52</v>
      </c>
      <c r="B3" s="10" t="n">
        <v>7645.10343434344</v>
      </c>
    </row>
    <row r="4" customFormat="false" ht="12.8" hidden="false" customHeight="false" outlineLevel="0" collapsed="false">
      <c r="A4" s="9" t="s">
        <v>27</v>
      </c>
      <c r="B4" s="10" t="n">
        <v>8679.05</v>
      </c>
    </row>
    <row r="5" customFormat="false" ht="12.8" hidden="false" customHeight="false" outlineLevel="0" collapsed="false">
      <c r="A5" s="9" t="s">
        <v>60</v>
      </c>
      <c r="B5" s="10" t="n">
        <v>9371.73369047619</v>
      </c>
    </row>
    <row r="6" customFormat="false" ht="12.8" hidden="false" customHeight="false" outlineLevel="0" collapsed="false">
      <c r="A6" s="9" t="s">
        <v>30</v>
      </c>
      <c r="B6" s="10" t="n">
        <v>9301.48650793651</v>
      </c>
    </row>
    <row r="7" customFormat="false" ht="12.8" hidden="false" customHeight="false" outlineLevel="0" collapsed="false">
      <c r="A7" s="9" t="s">
        <v>47</v>
      </c>
      <c r="B7" s="10" t="n">
        <v>7933.38747086247</v>
      </c>
    </row>
    <row r="8" customFormat="false" ht="12.8" hidden="false" customHeight="false" outlineLevel="0" collapsed="false">
      <c r="A8" s="9" t="s">
        <v>24</v>
      </c>
      <c r="B8" s="10" t="n">
        <v>9039.22019762846</v>
      </c>
    </row>
    <row r="9" customFormat="false" ht="12.8" hidden="false" customHeight="false" outlineLevel="0" collapsed="false">
      <c r="A9" s="9" t="s">
        <v>22</v>
      </c>
      <c r="B9" s="10" t="n">
        <v>8615.0318627451</v>
      </c>
    </row>
    <row r="10" customFormat="false" ht="12.8" hidden="false" customHeight="false" outlineLevel="0" collapsed="false">
      <c r="A10" s="9" t="s">
        <v>19</v>
      </c>
      <c r="B10" s="10" t="n">
        <v>5083.22394533571</v>
      </c>
    </row>
    <row r="11" customFormat="false" ht="12.8" hidden="false" customHeight="false" outlineLevel="0" collapsed="false">
      <c r="A11" s="9" t="s">
        <v>33</v>
      </c>
      <c r="B11" s="10" t="n">
        <v>6726.57</v>
      </c>
    </row>
    <row r="12" customFormat="false" ht="12.8" hidden="false" customHeight="false" outlineLevel="0" collapsed="false">
      <c r="A12" s="9" t="s">
        <v>39</v>
      </c>
      <c r="B12" s="10" t="n">
        <v>7634.18</v>
      </c>
    </row>
    <row r="13" customFormat="false" ht="12.8" hidden="false" customHeight="false" outlineLevel="0" collapsed="false">
      <c r="A13" s="9" t="s">
        <v>41</v>
      </c>
      <c r="B13" s="10" t="n">
        <v>8050.78981818182</v>
      </c>
    </row>
    <row r="14" customFormat="false" ht="12.8" hidden="false" customHeight="false" outlineLevel="0" collapsed="false">
      <c r="A14" s="9" t="s">
        <v>16</v>
      </c>
      <c r="B14" s="10" t="n">
        <v>17312.871641403</v>
      </c>
    </row>
    <row r="15" customFormat="false" ht="12.8" hidden="false" customHeight="false" outlineLevel="0" collapsed="false">
      <c r="A15" s="9" t="s">
        <v>54</v>
      </c>
      <c r="B15" s="10" t="n">
        <v>9488.85448076923</v>
      </c>
    </row>
    <row r="16" customFormat="false" ht="12.8" hidden="false" customHeight="false" outlineLevel="0" collapsed="false">
      <c r="A16" s="9" t="s">
        <v>45</v>
      </c>
      <c r="B16" s="10" t="n">
        <v>5749.30961538462</v>
      </c>
    </row>
    <row r="17" customFormat="false" ht="12.8" hidden="false" customHeight="false" outlineLevel="0" collapsed="false">
      <c r="A17" s="9" t="s">
        <v>37</v>
      </c>
      <c r="B17" s="10" t="n">
        <v>8043.08826086957</v>
      </c>
    </row>
    <row r="18" customFormat="false" ht="12.8" hidden="false" customHeight="false" outlineLevel="0" collapsed="false">
      <c r="A18" s="9" t="s">
        <v>35</v>
      </c>
      <c r="B18" s="10" t="n">
        <v>1758.33636363636</v>
      </c>
    </row>
    <row r="19" customFormat="false" ht="12.8" hidden="false" customHeight="false" outlineLevel="0" collapsed="false">
      <c r="A19" s="9" t="s">
        <v>125</v>
      </c>
      <c r="B19" s="11"/>
    </row>
    <row r="20" customFormat="false" ht="12.8" hidden="false" customHeight="false" outlineLevel="0" collapsed="false">
      <c r="A20" s="12" t="s">
        <v>126</v>
      </c>
      <c r="B20" s="13" t="n">
        <v>138788.665519238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2023-09-25T20:21:41Z</dcterms:modified>
  <cp:revision>1</cp:revision>
  <dc:subject/>
  <dc:title/>
</cp:coreProperties>
</file>