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"/>
    </mc:Choice>
  </mc:AlternateContent>
  <xr:revisionPtr revIDLastSave="0" documentId="8_{5228290A-4938-48EA-9D74-B5C15D55AFED}" xr6:coauthVersionLast="45" xr6:coauthVersionMax="45" xr10:uidLastSave="{00000000-0000-0000-0000-000000000000}"/>
  <bookViews>
    <workbookView xWindow="-120" yWindow="-120" windowWidth="20730" windowHeight="11280" firstSheet="6" activeTab="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4" l="1"/>
  <c r="C4" i="24"/>
  <c r="C5" i="24"/>
  <c r="C6" i="24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C2" i="24"/>
  <c r="B3" i="24"/>
  <c r="B4" i="24"/>
  <c r="B5" i="24"/>
  <c r="B6" i="24"/>
  <c r="B2" i="24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G3" i="21"/>
  <c r="F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H3" i="1"/>
  <c r="G3" i="1"/>
  <c r="B7" i="22"/>
  <c r="B6" i="22"/>
  <c r="B5" i="22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3" i="1"/>
  <c r="B12" i="1"/>
  <c r="H3" i="17" l="1"/>
  <c r="F14" i="4"/>
  <c r="I9" i="4"/>
  <c r="I6" i="4"/>
  <c r="I7" i="4"/>
  <c r="I8" i="4"/>
  <c r="I5" i="4"/>
  <c r="H9" i="4"/>
  <c r="H6" i="4"/>
  <c r="H7" i="4"/>
  <c r="H8" i="4"/>
  <c r="H5" i="4"/>
  <c r="F10" i="4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F6" i="25"/>
  <c r="H6" i="25" s="1"/>
  <c r="I6" i="25" s="1"/>
  <c r="F5" i="25"/>
  <c r="H5" i="25" s="1"/>
  <c r="B11" i="1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H7" i="25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<sst xmlns="http://schemas.openxmlformats.org/spreadsheetml/2006/main" count="1331" uniqueCount="280">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</sst>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IF(F5&gt;=$I$2,"YES","NO")</f>
        <v>YES</v>
      </c>
      <c r="I5" s="2" t="str">
        <f>IF(AND(H5="YES",MIN(B5:E5)&gt;=8000),"BONUS","NO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8" si="0">IF(F6&gt;=$I$2,"YES","NO")</f>
        <v>NO</v>
      </c>
      <c r="I6" s="2" t="str">
        <f t="shared" ref="I6:I8" si="1">IF(AND(H6="YES",MIN(B6:E6)&gt;=8000),"BONUS","NO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IF(F9&gt;=$I$2,"YES","NO")</f>
        <v>YES</v>
      </c>
      <c r="I9" s="2" t="str">
        <f>IF(AND(H9="YES",MIN(B9:E9)&gt;=8000),"BONUS","NO BONUS")</f>
        <v>NO BONUS</v>
      </c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G3" sqref="G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3050</v>
      </c>
      <c r="H3" s="28">
        <f>SUMIF(B3:B272,3050,E3:E272)</f>
        <v>18913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H3" sqref="H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List'!A2:I38,3,FALSE)</f>
        <v>Howard</v>
      </c>
      <c r="D3" s="11" t="str">
        <f>VLOOKUP(A3,'Master Employee List'!A2:I38,4,FALSE)</f>
        <v>AT</v>
      </c>
      <c r="E3" s="12"/>
      <c r="F3" s="70"/>
      <c r="G3" s="72" t="str">
        <f>INDEX(C3:C18,6)</f>
        <v>Mark</v>
      </c>
      <c r="H3" s="72">
        <f>MATCH(A7,A3:A18,TRUE)</f>
        <v>5</v>
      </c>
      <c r="I3" s="73"/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List'!A3:I39,3,FALSE)</f>
        <v>Joe</v>
      </c>
      <c r="D4" s="11" t="str">
        <f>VLOOKUP(A4,'Master Employee List'!A3:I39,4,FALSE)</f>
        <v>AT</v>
      </c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List'!A4:I40,3,FALSE)</f>
        <v>Gail</v>
      </c>
      <c r="D5" s="11" t="str">
        <f>VLOOKUP(A5,'Master Employee List'!A4:I40,4,FALSE)</f>
        <v>AT</v>
      </c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List'!A5:I41,3,FALSE)</f>
        <v>Sheryl</v>
      </c>
      <c r="D6" s="11" t="str">
        <f>VLOOKUP(A6,'Master Employee List'!A5:I41,4,FALSE)</f>
        <v>AD</v>
      </c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List'!A6:I42,3,FALSE)</f>
        <v>Kendrick</v>
      </c>
      <c r="D7" s="11" t="str">
        <f>VLOOKUP(A7,'Master Employee List'!A6:I42,4,FALSE)</f>
        <v>AC</v>
      </c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List'!A7:I43,3,FALSE)</f>
        <v>Mark</v>
      </c>
      <c r="D8" s="11" t="str">
        <f>VLOOKUP(A8,'Master Employee List'!A7:I43,4,FALSE)</f>
        <v>AD</v>
      </c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List'!A8:I44,3,FALSE)</f>
        <v>Katie</v>
      </c>
      <c r="D9" s="11" t="str">
        <f>VLOOKUP(A9,'Master Employee List'!A8:I44,4,FALSE)</f>
        <v>HR</v>
      </c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List'!A9:I45,3,FALSE)</f>
        <v>Frank</v>
      </c>
      <c r="D10" s="11" t="str">
        <f>VLOOKUP(A10,'Master Employee List'!A9:I45,4,FALSE)</f>
        <v>MK</v>
      </c>
      <c r="E10" s="12"/>
      <c r="F10" s="70"/>
      <c r="G10" s="72"/>
      <c r="H10" s="72"/>
      <c r="I10" s="73"/>
    </row>
    <row r="11" spans="1:9">
      <c r="A11" s="10">
        <v>1284</v>
      </c>
      <c r="B11" s="11" t="str">
        <f>VLOOKUP(A11,'Master Employee List'!$A$1:$I$38,2,FALSE)</f>
        <v>Bellwood</v>
      </c>
      <c r="C11" s="11" t="e">
        <f>VLOOKUP(A11,'Master Employee List'!A10:I46,3,FALSE)</f>
        <v>#N/A</v>
      </c>
      <c r="D11" s="11" t="e">
        <f>VLOOKUP(A11,'Master Employee List'!A10:I46,4,FALSE)</f>
        <v>#N/A</v>
      </c>
      <c r="E11" s="12"/>
      <c r="F11" s="70"/>
      <c r="G11" s="72"/>
      <c r="H11" s="72"/>
      <c r="I11" s="73"/>
    </row>
    <row r="12" spans="1:9">
      <c r="A12" s="10">
        <v>54</v>
      </c>
      <c r="B12" s="11" t="str">
        <f>IFERROR(VLOOKUP(A13,'Master Employee List'!$A$1:$I$38,2,FALSE)," Enter The Right Key")</f>
        <v>Sindole</v>
      </c>
      <c r="C12" s="11" t="e">
        <f>VLOOKUP(A12,'Master Employee List'!A11:I47,3,FALSE)</f>
        <v>#N/A</v>
      </c>
      <c r="D12" s="11" t="e">
        <f>VLOOKUP(A12,'Master Employee List'!A11:I47,4,FALSE)</f>
        <v>#N/A</v>
      </c>
      <c r="E12" s="12"/>
      <c r="F12" s="70"/>
      <c r="G12" s="72"/>
      <c r="H12" s="72"/>
      <c r="I12" s="73"/>
    </row>
    <row r="13" spans="1:9">
      <c r="A13" s="10">
        <v>1302</v>
      </c>
      <c r="B13" s="11" t="str">
        <f>IFERROR(VLOOKUP(A14,'Master Employee List'!$A$1:$I$38,2,FALSE)," Enter The Right Key")</f>
        <v>Sindole</v>
      </c>
      <c r="C13" s="11" t="str">
        <f>VLOOKUP(A13,'Master Employee List'!A12:I48,3,FALSE)</f>
        <v>Randy</v>
      </c>
      <c r="D13" s="11" t="str">
        <f>VLOOKUP(A13,'Master Employee List'!A12:I48,4,FALSE)</f>
        <v>MK</v>
      </c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List'!A13:I49,3,FALSE)</f>
        <v>Randy</v>
      </c>
      <c r="D14" s="11" t="str">
        <f>VLOOKUP(A14,'Master Employee List'!A13:I49,4,FALSE)</f>
        <v>MK</v>
      </c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List'!A14:I50,3,FALSE)</f>
        <v>Ellen</v>
      </c>
      <c r="D15" s="11" t="str">
        <f>VLOOKUP(A15,'Master Employee List'!A14:I50,4,FALSE)</f>
        <v>MF</v>
      </c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List'!A15:I51,3,FALSE)</f>
        <v>Tuome</v>
      </c>
      <c r="D16" s="11" t="str">
        <f>VLOOKUP(A16,'Master Employee List'!A15:I51,4,FALSE)</f>
        <v>AC</v>
      </c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List'!A16:I52,3,FALSE)</f>
        <v>Tadeuz</v>
      </c>
      <c r="D17" s="11" t="str">
        <f>VLOOKUP(A17,'Master Employee List'!A16:I52,4,FALSE)</f>
        <v>HR</v>
      </c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List'!A17:I53,3,FALSE)</f>
        <v>Tammy</v>
      </c>
      <c r="D18" s="11" t="str">
        <f>VLOOKUP(A18,'Master Employee List'!A17:I53,4,FALSE)</f>
        <v>AD</v>
      </c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F9" sqref="F9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7" sqref="B7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HLOOKUP(B3,'Master Inventory List'!A2:G5,2,FALSE)</f>
        <v>150</v>
      </c>
    </row>
    <row r="6" spans="1:2">
      <c r="A6" s="65" t="s">
        <v>228</v>
      </c>
      <c r="B6" s="60">
        <f>HLOOKUP(B3,'Master Inventory List'!A2:G5,3,FALSE)</f>
        <v>110</v>
      </c>
    </row>
    <row r="7" spans="1:2" ht="13.5" thickBot="1">
      <c r="A7" s="66" t="s">
        <v>227</v>
      </c>
      <c r="B7" s="60" t="e">
        <f>HLOOKUP(B4,'Master Inventory List'!A3:G6,3,FALSE)</f>
        <v>#N/A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" zoomScale="160" zoomScaleNormal="160" workbookViewId="0">
      <selection activeCell="H3" sqref="H3:H26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 t="shared" ref="E4:E26" si="0">LEFT(A4,3)</f>
        <v>ACM</v>
      </c>
      <c r="F4" s="19" t="str">
        <f t="shared" ref="F4:F26" si="1">MID(A4,4,3)</f>
        <v>111</v>
      </c>
      <c r="G4" s="19" t="str">
        <f t="shared" ref="G4:G26" si="2">RIGHT(A4,2)</f>
        <v>WW</v>
      </c>
      <c r="H4">
        <f t="shared" ref="H4:H26" si="3"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si="0"/>
        <v>ACM</v>
      </c>
      <c r="F5" s="19" t="str">
        <f t="shared" si="1"/>
        <v>150</v>
      </c>
      <c r="G5" s="19" t="str">
        <f t="shared" si="2"/>
        <v>WW</v>
      </c>
      <c r="H5">
        <f t="shared" si="3"/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 t="shared" si="0"/>
        <v>TRA</v>
      </c>
      <c r="F23" s="19" t="str">
        <f t="shared" si="1"/>
        <v>205</v>
      </c>
      <c r="G23" s="19" t="str">
        <f t="shared" si="2"/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 t="shared" si="0"/>
        <v>TRA</v>
      </c>
      <c r="F24" s="19" t="str">
        <f t="shared" si="1"/>
        <v>207</v>
      </c>
      <c r="G24" s="19" t="str">
        <f t="shared" si="2"/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si="0"/>
        <v>TRA</v>
      </c>
      <c r="F25" s="19" t="str">
        <f t="shared" si="1"/>
        <v>310</v>
      </c>
      <c r="G25" s="19" t="str">
        <f t="shared" si="2"/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0"/>
        <v>TRA</v>
      </c>
      <c r="F26" s="19" t="str">
        <f t="shared" si="1"/>
        <v>610</v>
      </c>
      <c r="G26" s="19" t="str">
        <f t="shared" si="2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C2" sqref="C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e">
        <f>RIGHT(A2,LEN(A2)-Search)</f>
        <v>#NAME?</v>
      </c>
    </row>
    <row r="4" spans="1:3">
      <c r="A4" t="s">
        <v>245</v>
      </c>
      <c r="B4" t="str">
        <f t="shared" si="0"/>
        <v xml:space="preserve">Brent </v>
      </c>
      <c r="C4" t="str">
        <f t="shared" ref="C4:C6" si="1">RIGHT(A4,SEARCH(" ",A4))</f>
        <v xml:space="preserve"> 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n 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18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29" t="s">
        <v>166</v>
      </c>
      <c r="F2" s="129"/>
    </row>
    <row r="3" spans="2:6">
      <c r="B3" s="27" t="s">
        <v>25</v>
      </c>
      <c r="C3" s="27" t="s">
        <v>26</v>
      </c>
      <c r="E3" s="130" t="str">
        <f>CONCATENATE(C3," ",B3)</f>
        <v>Howard Smith</v>
      </c>
      <c r="F3" s="131"/>
    </row>
    <row r="4" spans="2:6">
      <c r="B4" s="27" t="s">
        <v>30</v>
      </c>
      <c r="C4" s="27" t="s">
        <v>31</v>
      </c>
      <c r="E4" s="130" t="str">
        <f t="shared" ref="E4:E18" si="0">CONCATENATE(C4," ",B4)</f>
        <v>Joe Gonzales</v>
      </c>
      <c r="F4" s="131"/>
    </row>
    <row r="5" spans="2:6">
      <c r="B5" s="27" t="s">
        <v>33</v>
      </c>
      <c r="C5" s="27" t="s">
        <v>34</v>
      </c>
      <c r="E5" s="130" t="str">
        <f t="shared" si="0"/>
        <v>Gail Scote</v>
      </c>
      <c r="F5" s="131"/>
    </row>
    <row r="6" spans="2:6">
      <c r="B6" s="27" t="s">
        <v>36</v>
      </c>
      <c r="C6" s="27" t="s">
        <v>37</v>
      </c>
      <c r="E6" s="130" t="str">
        <f t="shared" si="0"/>
        <v>Sheryl Kane</v>
      </c>
      <c r="F6" s="131"/>
    </row>
    <row r="7" spans="2:6">
      <c r="B7" s="27" t="s">
        <v>41</v>
      </c>
      <c r="C7" s="27" t="s">
        <v>42</v>
      </c>
      <c r="E7" s="130" t="str">
        <f t="shared" si="0"/>
        <v>Kendrick Hapsbuch</v>
      </c>
      <c r="F7" s="131"/>
    </row>
    <row r="8" spans="2:6">
      <c r="B8" s="27" t="s">
        <v>45</v>
      </c>
      <c r="C8" s="27" t="s">
        <v>46</v>
      </c>
      <c r="E8" s="130" t="str">
        <f t="shared" si="0"/>
        <v>Mark Henders</v>
      </c>
      <c r="F8" s="131"/>
    </row>
    <row r="9" spans="2:6">
      <c r="B9" s="27" t="s">
        <v>48</v>
      </c>
      <c r="C9" s="27" t="s">
        <v>49</v>
      </c>
      <c r="E9" s="130" t="str">
        <f t="shared" si="0"/>
        <v>Katie Atherton</v>
      </c>
      <c r="F9" s="131"/>
    </row>
    <row r="10" spans="2:6">
      <c r="B10" s="27" t="s">
        <v>52</v>
      </c>
      <c r="C10" s="27" t="s">
        <v>53</v>
      </c>
      <c r="E10" s="130" t="str">
        <f t="shared" si="0"/>
        <v>Frank Bellwood</v>
      </c>
      <c r="F10" s="131"/>
    </row>
    <row r="11" spans="2:6">
      <c r="B11" s="27" t="s">
        <v>56</v>
      </c>
      <c r="C11" s="27" t="s">
        <v>57</v>
      </c>
      <c r="E11" s="130" t="str">
        <f t="shared" si="0"/>
        <v>Linda Cooper</v>
      </c>
      <c r="F11" s="131"/>
    </row>
    <row r="12" spans="2:6">
      <c r="B12" s="27" t="s">
        <v>59</v>
      </c>
      <c r="C12" s="27" t="s">
        <v>60</v>
      </c>
      <c r="E12" s="130" t="str">
        <f t="shared" si="0"/>
        <v>Brent Cronwith</v>
      </c>
      <c r="F12" s="131"/>
    </row>
    <row r="13" spans="2:6">
      <c r="B13" s="27" t="s">
        <v>62</v>
      </c>
      <c r="C13" s="27" t="s">
        <v>63</v>
      </c>
      <c r="E13" s="130" t="str">
        <f t="shared" si="0"/>
        <v>Sandrae Simpson</v>
      </c>
      <c r="F13" s="131"/>
    </row>
    <row r="14" spans="2:6">
      <c r="B14" s="27" t="s">
        <v>66</v>
      </c>
      <c r="C14" s="27" t="s">
        <v>67</v>
      </c>
      <c r="E14" s="130" t="str">
        <f t="shared" si="0"/>
        <v>Randy Sindole</v>
      </c>
      <c r="F14" s="131"/>
    </row>
    <row r="15" spans="2:6">
      <c r="B15" s="27" t="s">
        <v>25</v>
      </c>
      <c r="C15" s="27" t="s">
        <v>69</v>
      </c>
      <c r="E15" s="130" t="str">
        <f t="shared" si="0"/>
        <v>Ellen Smith</v>
      </c>
      <c r="F15" s="131"/>
    </row>
    <row r="16" spans="2:6">
      <c r="B16" s="27" t="s">
        <v>71</v>
      </c>
      <c r="C16" s="27" t="s">
        <v>72</v>
      </c>
      <c r="E16" s="130" t="str">
        <f t="shared" si="0"/>
        <v>Tuome Vuanuo</v>
      </c>
      <c r="F16" s="131"/>
    </row>
    <row r="17" spans="2:6">
      <c r="B17" s="27" t="s">
        <v>74</v>
      </c>
      <c r="C17" s="27" t="s">
        <v>75</v>
      </c>
      <c r="E17" s="130" t="str">
        <f t="shared" si="0"/>
        <v>Tadeuz Szcznyck</v>
      </c>
      <c r="F17" s="131"/>
    </row>
    <row r="18" spans="2:6">
      <c r="B18" s="27" t="s">
        <v>77</v>
      </c>
      <c r="C18" s="27" t="s">
        <v>78</v>
      </c>
      <c r="E18" s="130" t="str">
        <f t="shared" si="0"/>
        <v>Tammy Wu</v>
      </c>
      <c r="F18" s="131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tabSelected="1" zoomScale="154" zoomScaleNormal="154" workbookViewId="0">
      <selection activeCell="C10" sqref="C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50088</v>
      </c>
      <c r="D7" s="16">
        <v>9910</v>
      </c>
      <c r="E7" s="16">
        <v>7512</v>
      </c>
      <c r="F7" s="17">
        <f>SUM(B7:E7)</f>
        <v>74935</v>
      </c>
      <c r="H7" s="1" t="str">
        <f t="shared" si="0"/>
        <v>YES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48865</v>
      </c>
      <c r="C9" s="53">
        <v>25845</v>
      </c>
      <c r="D9" s="53">
        <v>9520</v>
      </c>
      <c r="E9" s="53">
        <v>10252</v>
      </c>
      <c r="F9" s="54">
        <f>SUM(B9:E9)</f>
        <v>94482</v>
      </c>
      <c r="H9" s="1" t="str">
        <f t="shared" si="0"/>
        <v>YES</v>
      </c>
      <c r="I9" s="2" t="str">
        <f t="shared" si="1"/>
        <v>BONUS</v>
      </c>
    </row>
    <row r="10" spans="1:9" ht="15">
      <c r="A10" s="50" t="s">
        <v>223</v>
      </c>
      <c r="B10" s="56">
        <f>SUM(B5:B9)</f>
        <v>81375</v>
      </c>
      <c r="C10" s="56">
        <f t="shared" ref="C10:F10" si="2">SUM(C5:C9)</f>
        <v>102213</v>
      </c>
      <c r="D10" s="56">
        <f t="shared" si="2"/>
        <v>46630</v>
      </c>
      <c r="E10" s="56">
        <f t="shared" si="2"/>
        <v>46624</v>
      </c>
      <c r="F10" s="56">
        <f t="shared" si="2"/>
        <v>276842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553684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4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  <cellWatches>
    <cellWatch r="C7"/>
    <cellWatch r="F10"/>
  </cellWatch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276842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2020-05-06T09:57:06Z</dcterms:modified>
</cp:coreProperties>
</file>